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<sst xmlns="http://schemas.openxmlformats.org/spreadsheetml/2006/main" count="53" uniqueCount="52">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</sst>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195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9" fillId="0" borderId="0" xfId="0" applyFont="1" applyBorder="1" applyAlignment="1">
      <alignment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8515625" style="0" customWidth="1"/>
    <col min="22" max="22" width="7.421875" style="0" customWidth="1"/>
  </cols>
  <sheetData>
    <row r="5" spans="16:19" ht="33.75" customHeight="1">
      <c r="P5" s="61">
        <v>45352</v>
      </c>
      <c r="Q5" s="61"/>
      <c r="R5" s="61"/>
      <c r="S5" s="48"/>
    </row>
    <row r="6" spans="16:18" ht="20.25">
      <c r="P6" s="6"/>
      <c r="Q6" s="6"/>
      <c r="R6" s="6"/>
    </row>
    <row r="8" ht="8.25" customHeight="1"/>
    <row r="9" spans="1:18" ht="19.5" customHeight="1">
      <c r="A9" s="68" t="s">
        <v>0</v>
      </c>
      <c r="B9" s="69"/>
      <c r="C9" s="7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1" t="s">
        <v>35</v>
      </c>
      <c r="Q9" s="71"/>
      <c r="R9" s="71"/>
    </row>
    <row r="10" spans="1:18" ht="19.5" customHeight="1">
      <c r="A10" s="1" t="s">
        <v>34</v>
      </c>
      <c r="B10" s="11"/>
      <c r="C10" s="11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0" t="s">
        <v>26</v>
      </c>
      <c r="R10" s="43">
        <v>2024</v>
      </c>
    </row>
    <row r="11" spans="1:18" ht="19.5" customHeight="1">
      <c r="A11" s="74" t="s">
        <v>1</v>
      </c>
      <c r="B11" s="75"/>
      <c r="C11" s="7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2"/>
      <c r="Q11" s="12"/>
      <c r="R11" s="12"/>
    </row>
    <row r="12" spans="1:18" ht="19.5" customHeight="1">
      <c r="A12" s="76" t="s">
        <v>2</v>
      </c>
      <c r="B12" s="77"/>
      <c r="C12" s="77"/>
      <c r="D12" s="79" t="s">
        <v>51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71" t="s">
        <v>43</v>
      </c>
      <c r="Q12" s="71"/>
      <c r="R12" s="71"/>
    </row>
    <row r="13" spans="1:18" ht="19.5" customHeight="1">
      <c r="A13" s="76" t="s">
        <v>3</v>
      </c>
      <c r="B13" s="77"/>
      <c r="C13" s="77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82">
        <v>620</v>
      </c>
      <c r="Q13" s="82"/>
      <c r="R13" s="82"/>
    </row>
    <row r="14" spans="1:18" ht="12.75" customHeight="1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12"/>
      <c r="Q15" s="12"/>
      <c r="R15" s="12"/>
    </row>
    <row r="16" spans="1:18" ht="19.5" customHeight="1">
      <c r="A16" s="2" t="s">
        <v>4</v>
      </c>
      <c r="B16" s="72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7" t="s">
        <v>47</v>
      </c>
      <c r="O16" s="10" t="s">
        <v>6</v>
      </c>
      <c r="P16" s="78" t="s">
        <v>5</v>
      </c>
      <c r="Q16" s="78"/>
      <c r="R16" s="78"/>
    </row>
    <row r="17" spans="1:18" ht="7.5" customHeight="1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5"/>
      <c r="Q17" s="15"/>
      <c r="R17" s="15"/>
    </row>
    <row r="18" spans="1:22" ht="12.75">
      <c r="A18" s="16" t="s">
        <v>24</v>
      </c>
      <c r="B18" s="26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56">
        <v>9808.58441299789</v>
      </c>
      <c r="O18" s="38">
        <f>+N18*$P$13+0</f>
        <v>6081322.336058692</v>
      </c>
      <c r="P18" s="17"/>
      <c r="Q18" s="18"/>
      <c r="R18" s="19">
        <f>+O18/$O$41*100</f>
        <v>1.1590839710472907</v>
      </c>
      <c r="S18" s="9"/>
      <c r="T18" s="53"/>
      <c r="U18" s="53"/>
      <c r="V18" s="51"/>
    </row>
    <row r="19" spans="1:22" ht="12.75">
      <c r="A19" s="16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7">
        <v>8104.27334045583</v>
      </c>
      <c r="O19" s="38">
        <f aca="true" t="shared" si="0" ref="O19:O39">+N19*$P$13+0</f>
        <v>5024649.471082615</v>
      </c>
      <c r="P19" s="17"/>
      <c r="Q19" s="18"/>
      <c r="R19" s="19">
        <f aca="true" t="shared" si="1" ref="R19:R39">+O19/$O$41*100</f>
        <v>0.9576849145999449</v>
      </c>
      <c r="S19" s="9"/>
      <c r="T19" s="53"/>
      <c r="U19" s="53"/>
      <c r="V19" s="51"/>
    </row>
    <row r="20" spans="1:22" ht="12.75">
      <c r="A20" s="16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57">
        <v>140147.6088047151</v>
      </c>
      <c r="O20" s="38">
        <f t="shared" si="0"/>
        <v>86891517.45892335</v>
      </c>
      <c r="P20" s="17"/>
      <c r="Q20" s="18"/>
      <c r="R20" s="19">
        <f t="shared" si="1"/>
        <v>16.561293669542113</v>
      </c>
      <c r="S20" s="9"/>
      <c r="T20" s="53"/>
      <c r="U20" s="53"/>
      <c r="V20" s="51"/>
    </row>
    <row r="21" spans="1:22" ht="12.75">
      <c r="A21" s="16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7">
        <v>30009.583538189003</v>
      </c>
      <c r="O21" s="38">
        <f t="shared" si="0"/>
        <v>18605941.79367718</v>
      </c>
      <c r="P21" s="17"/>
      <c r="Q21" s="18"/>
      <c r="R21" s="19">
        <f t="shared" si="1"/>
        <v>3.546243350959577</v>
      </c>
      <c r="S21" s="9"/>
      <c r="T21" s="53"/>
      <c r="U21" s="53"/>
      <c r="V21" s="51"/>
    </row>
    <row r="22" spans="1:22" ht="12.75">
      <c r="A22" s="16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7">
        <v>4255.7472247937085</v>
      </c>
      <c r="O22" s="38">
        <f t="shared" si="0"/>
        <v>2638563.2793720993</v>
      </c>
      <c r="P22" s="17"/>
      <c r="Q22" s="18"/>
      <c r="R22" s="19">
        <f t="shared" si="1"/>
        <v>0.5029031902453425</v>
      </c>
      <c r="S22" s="9"/>
      <c r="T22" s="53"/>
      <c r="U22" s="53"/>
      <c r="V22" s="51"/>
    </row>
    <row r="23" spans="1:22" ht="12.75">
      <c r="A23" s="16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7">
        <v>37884.09047400898</v>
      </c>
      <c r="O23" s="38">
        <f t="shared" si="0"/>
        <v>23488136.09388557</v>
      </c>
      <c r="P23" s="17"/>
      <c r="Q23" s="18"/>
      <c r="R23" s="19">
        <f t="shared" si="1"/>
        <v>4.476776686342274</v>
      </c>
      <c r="S23" s="9"/>
      <c r="T23" s="53"/>
      <c r="U23" s="53"/>
      <c r="V23" s="51"/>
    </row>
    <row r="24" spans="1:22" ht="12.75">
      <c r="A24" s="16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7">
        <v>27703.315692940607</v>
      </c>
      <c r="O24" s="38">
        <f t="shared" si="0"/>
        <v>17176055.729623176</v>
      </c>
      <c r="P24" s="17"/>
      <c r="Q24" s="18"/>
      <c r="R24" s="19">
        <f t="shared" si="1"/>
        <v>3.273710844757475</v>
      </c>
      <c r="S24" s="9"/>
      <c r="T24" s="53"/>
      <c r="U24" s="53"/>
      <c r="V24" s="51"/>
    </row>
    <row r="25" spans="1:22" ht="12.75">
      <c r="A25" s="16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7">
        <v>15616.837875779562</v>
      </c>
      <c r="O25" s="38">
        <f t="shared" si="0"/>
        <v>9682439.482983328</v>
      </c>
      <c r="P25" s="17"/>
      <c r="Q25" s="18"/>
      <c r="R25" s="19">
        <f t="shared" si="1"/>
        <v>1.8454473854834126</v>
      </c>
      <c r="S25" s="9"/>
      <c r="T25" s="53"/>
      <c r="U25" s="53"/>
      <c r="V25" s="51"/>
    </row>
    <row r="26" spans="1:22" ht="12.75">
      <c r="A26" s="16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7">
        <v>26966.393672403017</v>
      </c>
      <c r="O26" s="38">
        <f t="shared" si="0"/>
        <v>16719164.07688987</v>
      </c>
      <c r="P26" s="17"/>
      <c r="Q26" s="18"/>
      <c r="R26" s="19">
        <f t="shared" si="1"/>
        <v>3.18662850280556</v>
      </c>
      <c r="S26" s="9"/>
      <c r="T26" s="53"/>
      <c r="U26" s="53"/>
      <c r="V26" s="51"/>
    </row>
    <row r="27" spans="1:22" ht="12.75">
      <c r="A27" s="16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7">
        <v>9909.683508252238</v>
      </c>
      <c r="O27" s="38">
        <f t="shared" si="0"/>
        <v>6144003.775116387</v>
      </c>
      <c r="P27" s="17"/>
      <c r="Q27" s="18"/>
      <c r="R27" s="19">
        <f t="shared" si="1"/>
        <v>1.1710308877340057</v>
      </c>
      <c r="S27" s="9"/>
      <c r="T27" s="53"/>
      <c r="U27" s="53"/>
      <c r="V27" s="51"/>
    </row>
    <row r="28" spans="1:22" ht="12.75">
      <c r="A28" s="16">
        <v>11</v>
      </c>
      <c r="B28" s="27" t="s">
        <v>15</v>
      </c>
      <c r="C28" s="27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57">
        <v>54271.61514708896</v>
      </c>
      <c r="O28" s="38">
        <f t="shared" si="0"/>
        <v>33648401.391195156</v>
      </c>
      <c r="P28" s="17"/>
      <c r="Q28" s="18"/>
      <c r="R28" s="19">
        <f t="shared" si="1"/>
        <v>6.4132964096713945</v>
      </c>
      <c r="S28" s="9"/>
      <c r="T28" s="53"/>
      <c r="U28" s="53"/>
      <c r="V28" s="51"/>
    </row>
    <row r="29" spans="1:22" ht="12.75">
      <c r="A29" s="16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7">
        <v>2782.41149003286</v>
      </c>
      <c r="O29" s="38">
        <f t="shared" si="0"/>
        <v>1725095.123820373</v>
      </c>
      <c r="P29" s="17"/>
      <c r="Q29" s="18"/>
      <c r="R29" s="19">
        <f t="shared" si="1"/>
        <v>0.32879857308269766</v>
      </c>
      <c r="S29" s="9"/>
      <c r="T29" s="53"/>
      <c r="U29" s="53"/>
      <c r="V29" s="51"/>
    </row>
    <row r="30" spans="1:22" ht="12.75">
      <c r="A30" s="16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7">
        <v>287281.758607113</v>
      </c>
      <c r="O30" s="38">
        <f t="shared" si="0"/>
        <v>178114690.33641005</v>
      </c>
      <c r="P30" s="17"/>
      <c r="Q30" s="18"/>
      <c r="R30" s="19">
        <f t="shared" si="1"/>
        <v>33.94818941809043</v>
      </c>
      <c r="S30" s="9"/>
      <c r="T30" s="53"/>
      <c r="U30" s="53"/>
      <c r="V30" s="51"/>
    </row>
    <row r="31" spans="1:22" ht="12.75">
      <c r="A31" s="16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7">
        <v>35947.42964003163</v>
      </c>
      <c r="O31" s="38">
        <f t="shared" si="0"/>
        <v>22287406.37681961</v>
      </c>
      <c r="P31" s="17"/>
      <c r="Q31" s="18"/>
      <c r="R31" s="19">
        <f t="shared" si="1"/>
        <v>4.247920774469447</v>
      </c>
      <c r="S31" s="9"/>
      <c r="T31" s="53"/>
      <c r="U31" s="53"/>
      <c r="V31" s="51"/>
    </row>
    <row r="32" spans="1:22" ht="12.75">
      <c r="A32" s="16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7">
        <v>20693.39482274442</v>
      </c>
      <c r="O32" s="38">
        <f t="shared" si="0"/>
        <v>12829904.79010154</v>
      </c>
      <c r="P32" s="17"/>
      <c r="Q32" s="18"/>
      <c r="R32" s="19">
        <f t="shared" si="1"/>
        <v>2.445345957752243</v>
      </c>
      <c r="S32" s="9"/>
      <c r="T32" s="53"/>
      <c r="U32" s="53"/>
      <c r="V32" s="51"/>
    </row>
    <row r="33" spans="1:22" ht="12.75">
      <c r="A33" s="16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7">
        <v>67095.23992199785</v>
      </c>
      <c r="O33" s="38">
        <f t="shared" si="0"/>
        <v>41599048.75163867</v>
      </c>
      <c r="P33" s="17"/>
      <c r="Q33" s="18"/>
      <c r="R33" s="19">
        <f t="shared" si="1"/>
        <v>7.92866879180894</v>
      </c>
      <c r="S33" s="9"/>
      <c r="T33" s="53"/>
      <c r="U33" s="53"/>
      <c r="V33" s="51"/>
    </row>
    <row r="34" spans="1:22" ht="12.75">
      <c r="A34" s="16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7">
        <v>45032.015792842096</v>
      </c>
      <c r="O34" s="38">
        <f t="shared" si="0"/>
        <v>27919849.7915621</v>
      </c>
      <c r="P34" s="17"/>
      <c r="Q34" s="18"/>
      <c r="R34" s="19">
        <f t="shared" si="1"/>
        <v>5.32144960900414</v>
      </c>
      <c r="S34" s="9"/>
      <c r="T34" s="53"/>
      <c r="U34" s="53"/>
      <c r="V34" s="51"/>
    </row>
    <row r="35" spans="1:22" ht="12.75">
      <c r="A35" s="16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7">
        <v>8922.528528974324</v>
      </c>
      <c r="O35" s="38">
        <f t="shared" si="0"/>
        <v>5531967.687964081</v>
      </c>
      <c r="P35" s="17"/>
      <c r="Q35" s="18"/>
      <c r="R35" s="19">
        <f t="shared" si="1"/>
        <v>1.0543784264568907</v>
      </c>
      <c r="S35" s="9"/>
      <c r="T35" s="53"/>
      <c r="U35" s="53"/>
      <c r="V35" s="51"/>
    </row>
    <row r="36" spans="1:22" ht="12.75">
      <c r="A36" s="16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8">
        <v>0</v>
      </c>
      <c r="O36" s="38">
        <f>+N36*$P$13+0</f>
        <v>0</v>
      </c>
      <c r="P36" s="17"/>
      <c r="Q36" s="18"/>
      <c r="R36" s="19">
        <f t="shared" si="1"/>
        <v>0</v>
      </c>
      <c r="S36" s="9"/>
      <c r="T36" s="53"/>
      <c r="U36" s="53"/>
      <c r="V36" s="51"/>
    </row>
    <row r="37" spans="1:22" ht="12.75">
      <c r="A37" s="16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7">
        <v>0</v>
      </c>
      <c r="O37" s="38">
        <f t="shared" si="0"/>
        <v>0</v>
      </c>
      <c r="P37" s="17"/>
      <c r="Q37" s="18"/>
      <c r="R37" s="19">
        <f t="shared" si="1"/>
        <v>0</v>
      </c>
      <c r="S37" s="9"/>
      <c r="T37" s="53"/>
      <c r="U37" s="53"/>
      <c r="V37" s="51"/>
    </row>
    <row r="38" spans="1:22" ht="12.75">
      <c r="A38" s="16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7">
        <v>9935.483563844917</v>
      </c>
      <c r="O38" s="38">
        <f t="shared" si="0"/>
        <v>6159999.809583848</v>
      </c>
      <c r="P38" s="17"/>
      <c r="Q38" s="18"/>
      <c r="R38" s="19">
        <f t="shared" si="1"/>
        <v>1.1740796896436856</v>
      </c>
      <c r="S38" s="9"/>
      <c r="T38" s="53"/>
      <c r="U38" s="53"/>
      <c r="V38" s="51"/>
    </row>
    <row r="39" spans="1:22" ht="12.75">
      <c r="A39" s="16">
        <v>22</v>
      </c>
      <c r="B39" s="29" t="s">
        <v>21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9">
        <v>3867.8814100806458</v>
      </c>
      <c r="O39" s="38">
        <f t="shared" si="0"/>
        <v>2398086.4742500004</v>
      </c>
      <c r="P39" s="17"/>
      <c r="Q39" s="18"/>
      <c r="R39" s="19">
        <f t="shared" si="1"/>
        <v>0.4570689465031608</v>
      </c>
      <c r="S39" s="9"/>
      <c r="T39" s="53"/>
      <c r="U39" s="53"/>
      <c r="V39" s="51"/>
    </row>
    <row r="40" spans="1:22" ht="12.75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5"/>
      <c r="P40" s="21"/>
      <c r="Q40" s="21"/>
      <c r="R40" s="22"/>
      <c r="T40" s="54"/>
      <c r="U40" s="54"/>
      <c r="V40" s="51"/>
    </row>
    <row r="41" spans="1:22" ht="12.75">
      <c r="A41" s="15"/>
      <c r="B41" s="31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9">
        <f>SUM(O18:O39)</f>
        <v>524666244.0309576</v>
      </c>
      <c r="P41" s="17"/>
      <c r="Q41" s="18"/>
      <c r="R41" s="19">
        <f>SUM(R18:R39)</f>
        <v>100.00000000000003</v>
      </c>
      <c r="T41" s="54"/>
      <c r="U41" s="54"/>
      <c r="V41" s="52"/>
    </row>
    <row r="42" spans="1:22" ht="12.75">
      <c r="A42" s="15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8">
        <f>+O41/P13</f>
        <v>846235.8774692864</v>
      </c>
      <c r="P42" s="41"/>
      <c r="Q42" s="42"/>
      <c r="R42" s="42"/>
      <c r="S42" s="49"/>
      <c r="T42" s="54"/>
      <c r="U42" s="60"/>
      <c r="V42" s="55">
        <f>+U42/O42</f>
        <v>0</v>
      </c>
    </row>
    <row r="43" spans="1:22" ht="12.7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5"/>
      <c r="Q43" s="15"/>
      <c r="R43" s="15"/>
      <c r="T43" s="54"/>
      <c r="U43" s="53"/>
      <c r="V43" s="52"/>
    </row>
    <row r="44" spans="1:22" ht="12.75">
      <c r="A44" s="15"/>
      <c r="B44" s="8" t="s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9">
        <f>+O41*O45</f>
        <v>761815386.3329505</v>
      </c>
      <c r="P44" s="41"/>
      <c r="Q44" s="42"/>
      <c r="R44" s="42"/>
      <c r="T44" s="54"/>
      <c r="U44" s="53"/>
      <c r="V44" s="52"/>
    </row>
    <row r="45" spans="1:22" ht="7.5" customHeight="1">
      <c r="A45" s="15"/>
      <c r="B45" s="36" t="s">
        <v>46</v>
      </c>
      <c r="C45" s="32"/>
      <c r="D45" s="32"/>
      <c r="E45" s="32"/>
      <c r="F45" s="32"/>
      <c r="G45" s="32"/>
      <c r="H45" s="32"/>
      <c r="I45" s="32"/>
      <c r="J45" s="37">
        <v>10</v>
      </c>
      <c r="K45" s="37">
        <v>10</v>
      </c>
      <c r="L45" s="37">
        <v>21</v>
      </c>
      <c r="M45" s="32"/>
      <c r="N45" s="32"/>
      <c r="O45" s="40">
        <f>(1+J45/100+K45/100)*(1+L45/100)</f>
        <v>1.4520000000000002</v>
      </c>
      <c r="P45" s="41"/>
      <c r="Q45" s="42"/>
      <c r="R45" s="42"/>
      <c r="T45" s="54"/>
      <c r="U45" s="53"/>
      <c r="V45" s="52"/>
    </row>
    <row r="46" spans="1:22" ht="12.75">
      <c r="A46" s="15"/>
      <c r="B46" s="3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>
        <f>+O44/P13</f>
        <v>1228734.494085404</v>
      </c>
      <c r="P46" s="41"/>
      <c r="Q46" s="42"/>
      <c r="R46" s="42"/>
      <c r="S46" s="49"/>
      <c r="T46" s="54"/>
      <c r="U46" s="60"/>
      <c r="V46" s="5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6" t="s">
        <v>49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6" t="s">
        <v>48</v>
      </c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9" ht="12.75">
      <c r="A56" s="46" t="s">
        <v>50</v>
      </c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46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46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sheetProtection formatCells="0"/>
  <mergeCells count="15">
    <mergeCell ref="A12:C12"/>
    <mergeCell ref="D11:O11"/>
    <mergeCell ref="D12:O12"/>
    <mergeCell ref="D13:O13"/>
    <mergeCell ref="P13:R13"/>
    <mergeCell ref="P5:R5"/>
    <mergeCell ref="D9:O9"/>
    <mergeCell ref="D10:O10"/>
    <mergeCell ref="A9:C9"/>
    <mergeCell ref="P9:R9"/>
    <mergeCell ref="B16:M16"/>
    <mergeCell ref="A11:C11"/>
    <mergeCell ref="A13:C13"/>
    <mergeCell ref="P12:R12"/>
    <mergeCell ref="P16:R16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2024-04-15T15:40:37Z</dcterms:modified>
  <cp:category/>
  <cp:version/>
  <cp:contentType/>
  <cp:contentStatus/>
</cp:coreProperties>
</file>