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Trabajos\CAPSF\004 WEB\06 Computo y Presupuesto\2024\11\"/>
    </mc:Choice>
  </mc:AlternateContent>
  <bookViews>
    <workbookView xWindow="32760" yWindow="32760" windowWidth="8820" windowHeight="8700" activeTab="1"/>
  </bookViews>
  <sheets>
    <sheet name="instructivo" sheetId="12" r:id="rId1"/>
    <sheet name="1-caratula" sheetId="5" r:id="rId2"/>
    <sheet name="2-croquis" sheetId="10" r:id="rId3"/>
    <sheet name="3-computo" sheetId="1" r:id="rId4"/>
    <sheet name="4-presupuesto" sheetId="2" r:id="rId5"/>
    <sheet name="5-val.reposicion" sheetId="8" r:id="rId6"/>
    <sheet name="6-convenio" sheetId="4" r:id="rId7"/>
    <sheet name="7-anexo-TablaRoss-Heidecke" sheetId="11" r:id="rId8"/>
  </sheets>
  <definedNames>
    <definedName name="_xlnm.Print_Area" localSheetId="1">'1-caratula'!$A$1:$I$59</definedName>
    <definedName name="_xlnm.Print_Area" localSheetId="2">'2-croquis'!$A$1:$I$58</definedName>
    <definedName name="_xlnm.Print_Area" localSheetId="3">'3-computo'!$B$1:$L$58</definedName>
    <definedName name="_xlnm.Print_Area" localSheetId="4">'4-presupuesto'!$A$1:$J$59</definedName>
    <definedName name="_xlnm.Print_Area" localSheetId="5">'5-val.reposicion'!$A$1:$P$58</definedName>
    <definedName name="_xlnm.Print_Area" localSheetId="6">'6-convenio'!$A$1:$I$55</definedName>
    <definedName name="_xlnm.Print_Area" localSheetId="7">'7-anexo-TablaRoss-Heidecke'!$A$1:$I$116</definedName>
    <definedName name="_xlnm.Print_Area" localSheetId="0">instructivo!$A$1:$I$120</definedName>
    <definedName name="OLE_LINK1" localSheetId="6">'6-convenio'!$K$9</definedName>
    <definedName name="OLE_LINK7" localSheetId="6">'6-convenio'!#REF!</definedName>
  </definedNames>
  <calcPr calcId="179021"/>
</workbook>
</file>

<file path=xl/calcChain.xml><?xml version="1.0" encoding="utf-8"?>
<calcChain xmlns="http://schemas.openxmlformats.org/spreadsheetml/2006/main">
  <c r="G23" i="2" l="1"/>
  <c r="L26" i="8"/>
  <c r="L25" i="8"/>
  <c r="L24" i="8"/>
  <c r="L23" i="8"/>
  <c r="L22" i="8"/>
  <c r="L21" i="8"/>
  <c r="L20" i="8"/>
  <c r="L19" i="8"/>
  <c r="J21" i="8"/>
  <c r="J26" i="8"/>
  <c r="J25" i="8"/>
  <c r="J24" i="8"/>
  <c r="J23" i="8"/>
  <c r="J22" i="8"/>
  <c r="J20" i="8"/>
  <c r="H37" i="2"/>
  <c r="O12" i="8"/>
  <c r="N33" i="8"/>
  <c r="N42" i="8"/>
  <c r="I22" i="1"/>
  <c r="J21" i="1"/>
  <c r="E22" i="2"/>
  <c r="G22" i="2"/>
  <c r="E21" i="8"/>
  <c r="F21" i="8"/>
  <c r="I16" i="1"/>
  <c r="J15" i="1"/>
  <c r="E18" i="2"/>
  <c r="G18" i="2"/>
  <c r="H17" i="2"/>
  <c r="E19" i="8"/>
  <c r="F19" i="8"/>
  <c r="I33" i="1"/>
  <c r="J32" i="1"/>
  <c r="E29" i="2"/>
  <c r="G29" i="2"/>
  <c r="H28" i="2"/>
  <c r="I20" i="1"/>
  <c r="J19" i="1"/>
  <c r="E21" i="2"/>
  <c r="G21" i="2"/>
  <c r="I26" i="1"/>
  <c r="I28" i="1"/>
  <c r="J25" i="1"/>
  <c r="E26" i="2"/>
  <c r="G26" i="2"/>
  <c r="H25" i="2"/>
  <c r="E22" i="8"/>
  <c r="F22" i="8"/>
  <c r="I29" i="1"/>
  <c r="I35" i="1"/>
  <c r="J34" i="1"/>
  <c r="E30" i="2"/>
  <c r="G30" i="2"/>
  <c r="E24" i="8"/>
  <c r="F24" i="8"/>
  <c r="I39" i="1"/>
  <c r="J38" i="1"/>
  <c r="E33" i="2"/>
  <c r="G33" i="2"/>
  <c r="E25" i="8"/>
  <c r="F25" i="8"/>
  <c r="H32" i="2"/>
  <c r="I40" i="1"/>
  <c r="I42" i="1"/>
  <c r="J41" i="1"/>
  <c r="E34" i="2"/>
  <c r="G34" i="2"/>
  <c r="E26" i="8"/>
  <c r="F26" i="8"/>
  <c r="I43" i="1"/>
  <c r="N38" i="8"/>
  <c r="E23" i="8"/>
  <c r="F23" i="8"/>
  <c r="M23" i="8"/>
  <c r="E20" i="8"/>
  <c r="F20" i="8"/>
  <c r="M26" i="8"/>
  <c r="N26" i="8"/>
  <c r="M25" i="8"/>
  <c r="N25" i="8"/>
  <c r="M24" i="8"/>
  <c r="N24" i="8"/>
  <c r="N23" i="8"/>
  <c r="M22" i="8"/>
  <c r="N22" i="8"/>
  <c r="M21" i="8"/>
  <c r="N21" i="8"/>
  <c r="H20" i="2"/>
  <c r="H36" i="2"/>
  <c r="M20" i="8"/>
  <c r="N20" i="8"/>
  <c r="M19" i="8"/>
  <c r="N19" i="8"/>
  <c r="H38" i="2"/>
  <c r="N28" i="8"/>
  <c r="N30" i="8"/>
</calcChain>
</file>

<file path=xl/sharedStrings.xml><?xml version="1.0" encoding="utf-8"?>
<sst xmlns="http://schemas.openxmlformats.org/spreadsheetml/2006/main" count="258" uniqueCount="189">
  <si>
    <t xml:space="preserve"> </t>
  </si>
  <si>
    <t>DIMENSIONES</t>
  </si>
  <si>
    <t>COMPUTOS</t>
  </si>
  <si>
    <t>Nro.</t>
  </si>
  <si>
    <t>LARGO</t>
  </si>
  <si>
    <t>ANCHO</t>
  </si>
  <si>
    <t>ALTURA</t>
  </si>
  <si>
    <t>CANTIDAD</t>
  </si>
  <si>
    <t>TOTAL</t>
  </si>
  <si>
    <t>OBSERVACIONES</t>
  </si>
  <si>
    <t>MOVIMIENTO DE TIERRA</t>
  </si>
  <si>
    <t>m3</t>
  </si>
  <si>
    <t>Zapata corrida hormigón de cascotes</t>
  </si>
  <si>
    <t>Mampostería de elevación</t>
  </si>
  <si>
    <t>CAPAS AISLADORAS</t>
  </si>
  <si>
    <t>m2</t>
  </si>
  <si>
    <t>REVOQUES</t>
  </si>
  <si>
    <t>Excavación de cimientos</t>
  </si>
  <si>
    <t>U</t>
  </si>
  <si>
    <t>M</t>
  </si>
  <si>
    <t>UNITARIO</t>
  </si>
  <si>
    <t>PARCIAL</t>
  </si>
  <si>
    <t>CROQUIS DEMOSTRATIVO DEL MURO MEDIANERO</t>
  </si>
  <si>
    <t>sector A.A´.B.B´</t>
  </si>
  <si>
    <t>sector C.D.E.F</t>
  </si>
  <si>
    <t>Descuento</t>
  </si>
  <si>
    <t>Horizontal doble en muro</t>
  </si>
  <si>
    <t>Vertical doble en muro</t>
  </si>
  <si>
    <t>sector A.B</t>
  </si>
  <si>
    <t>sector A´.A´´.B´.B´´</t>
  </si>
  <si>
    <t>Horizontal en muro</t>
  </si>
  <si>
    <t>Vertical en muro</t>
  </si>
  <si>
    <t>sector A.A´´.B.B´´</t>
  </si>
  <si>
    <t xml:space="preserve"> PROFESIONAL:</t>
  </si>
  <si>
    <t>FECHA</t>
  </si>
  <si>
    <t xml:space="preserve"> MATRÍCULA Nº:</t>
  </si>
  <si>
    <t xml:space="preserve"> COMITENTE:</t>
  </si>
  <si>
    <t xml:space="preserve"> OBRA:</t>
  </si>
  <si>
    <t xml:space="preserve"> UBICACIÓN:</t>
  </si>
  <si>
    <t>RUBRO</t>
  </si>
  <si>
    <t xml:space="preserve"> LUGAR Y FECHA:</t>
  </si>
  <si>
    <t>MURO MEDIANERO (S/ DOCUMENTACIÓN ADJUNTA)</t>
  </si>
  <si>
    <r>
      <t xml:space="preserve">SUBTOTAL COSTO NETO </t>
    </r>
    <r>
      <rPr>
        <b/>
        <sz val="6"/>
        <rFont val="Arial"/>
        <family val="2"/>
      </rPr>
      <t>(IMPORTES Unitarios elaborados por el CAPSF)</t>
    </r>
  </si>
  <si>
    <t>Coeficiente Resumen GG-Be-IVA (% teóricos)</t>
  </si>
  <si>
    <t>CAPSF</t>
  </si>
  <si>
    <r>
      <t xml:space="preserve"> </t>
    </r>
    <r>
      <rPr>
        <b/>
        <sz val="8"/>
        <color indexed="8"/>
        <rFont val="Arial"/>
        <family val="2"/>
      </rPr>
      <t>(*)</t>
    </r>
    <r>
      <rPr>
        <sz val="8"/>
        <color indexed="8"/>
        <rFont val="Arial"/>
        <family val="2"/>
      </rPr>
      <t xml:space="preserve"> IMPORTES  </t>
    </r>
  </si>
  <si>
    <r>
      <t>(*)</t>
    </r>
    <r>
      <rPr>
        <b/>
        <sz val="9"/>
        <rFont val="Arial"/>
        <family val="2"/>
      </rPr>
      <t xml:space="preserve"> VALORES</t>
    </r>
  </si>
  <si>
    <t>U.M.</t>
  </si>
  <si>
    <t>Item</t>
  </si>
  <si>
    <t>N°</t>
  </si>
  <si>
    <r>
      <t xml:space="preserve">PRECIO TEÓRICO </t>
    </r>
    <r>
      <rPr>
        <b/>
        <sz val="6"/>
        <rFont val="Arial"/>
        <family val="2"/>
      </rPr>
      <t xml:space="preserve">(COSTO NETO </t>
    </r>
    <r>
      <rPr>
        <sz val="6"/>
        <rFont val="Arial"/>
        <family val="2"/>
      </rPr>
      <t>x</t>
    </r>
    <r>
      <rPr>
        <b/>
        <sz val="6"/>
        <rFont val="Arial"/>
        <family val="2"/>
      </rPr>
      <t xml:space="preserve"> K)</t>
    </r>
    <r>
      <rPr>
        <b/>
        <sz val="9"/>
        <rFont val="Arial"/>
        <family val="2"/>
      </rPr>
      <t xml:space="preserve"> </t>
    </r>
  </si>
  <si>
    <t>K=</t>
  </si>
  <si>
    <t>s/arancel vigente</t>
  </si>
  <si>
    <t>Conceptos</t>
  </si>
  <si>
    <t>VALOR MURO MEDIANERO</t>
  </si>
  <si>
    <t>TOTAL REPOSICIÓN (50% C/CONDÓMINO)</t>
  </si>
  <si>
    <t>PLANILLA VALOR DE REPOSICION MURO</t>
  </si>
  <si>
    <t>PLANILLA CÓMPUTO MÉTRICO  MURO</t>
  </si>
  <si>
    <t>CONTENIDO:</t>
  </si>
  <si>
    <t>REFERENCIAS</t>
  </si>
  <si>
    <t>INFORME TÉCNICO: MEDIANERÍA</t>
  </si>
  <si>
    <t>PLANILLA CÓMPUTO Y PRESUPUESTO MURO</t>
  </si>
  <si>
    <t>ANEXO</t>
  </si>
  <si>
    <t>(*) En caso de considerar necesario incluir, hacerlo en hoja anexa al presente.</t>
  </si>
  <si>
    <t>s/ CAPSF</t>
  </si>
  <si>
    <t>HONORARIOS PROFESIONALES -MÍNIMOS-</t>
  </si>
  <si>
    <t>APORTES COLEGIALES -MÍNIMOS-</t>
  </si>
  <si>
    <t>RUBROS</t>
  </si>
  <si>
    <t>HONORARIOS PROFESIONALES INFORME</t>
  </si>
  <si>
    <t>SUBTOTAL HONORARIOS + APORTES</t>
  </si>
  <si>
    <t>PLANTA - ELEVACIÓN</t>
  </si>
  <si>
    <t>GEOMETRALES:</t>
  </si>
  <si>
    <t>UBICACIÓN:</t>
  </si>
  <si>
    <t>IMÁGENES:</t>
  </si>
  <si>
    <t>muro ……(describir).</t>
  </si>
  <si>
    <t>muro….(describir)</t>
  </si>
  <si>
    <t>IMPORTES S/PRESUPUESTO ADJUNTO</t>
  </si>
  <si>
    <t>1.1</t>
  </si>
  <si>
    <t>1.3</t>
  </si>
  <si>
    <t>Revoque exterior común (3 capas)</t>
  </si>
  <si>
    <t>Revoque interior común (2 capas)</t>
  </si>
  <si>
    <t>Interior común completo (grueso+fino)</t>
  </si>
  <si>
    <t>Exterior común completo (azot+grueso+fino)</t>
  </si>
  <si>
    <t>MAMPOSTERIA ELEVACIÓN</t>
  </si>
  <si>
    <t>CIMIENTACIÓN</t>
  </si>
  <si>
    <t>MAMPOSTERÍA ELEVACIÓN</t>
  </si>
  <si>
    <t>Gl</t>
  </si>
  <si>
    <t>COSTO</t>
  </si>
  <si>
    <t>PRECIO</t>
  </si>
  <si>
    <t>1.4.1</t>
  </si>
  <si>
    <t>1.4.2</t>
  </si>
  <si>
    <t>1.5.1</t>
  </si>
  <si>
    <t>1.5.2</t>
  </si>
  <si>
    <t>CAPA AISLADORA HORIZONTAL</t>
  </si>
  <si>
    <t>CAPA AISLADORA VERTICAL</t>
  </si>
  <si>
    <t>REVOQUE EXTERIOR</t>
  </si>
  <si>
    <t>REVOQUE INTERIOR</t>
  </si>
  <si>
    <t>Observaciones</t>
  </si>
  <si>
    <t>Cant</t>
  </si>
  <si>
    <t>Antig.</t>
  </si>
  <si>
    <t>Estado</t>
  </si>
  <si>
    <t>S/ PLANILLA PRESUPUESTO</t>
  </si>
  <si>
    <t xml:space="preserve">IMPORTES (*)  </t>
  </si>
  <si>
    <t>s/cálculo adjunto</t>
  </si>
  <si>
    <t xml:space="preserve">       "            "</t>
  </si>
  <si>
    <t>(**) En la presente "liquidación modelo" se utiliza para la DEPRECIACION, la metodología-tabla de Ross Heidecke; pudiendo adoptarse otro sistema o método que el profesional considere más adecuado al estudio de su caso particular.</t>
  </si>
  <si>
    <t>(*) En la presente "liquidación modelo" se utilizan valores de COSTO - PRECIO, tomados de la información que a modo de referencia suministra el CAPSF; pudiendo el profesional elaborar los análisis de precios en forma particularizada, si lo considera más adecuado al estudio de su caso particular.</t>
  </si>
  <si>
    <t>(*) Los ítems consignados corresponden a una "situación modelo"; los que deberán adecuarse para el caso del estudio particularizado que se realice.</t>
  </si>
  <si>
    <r>
      <t>(*)</t>
    </r>
    <r>
      <rPr>
        <sz val="10"/>
        <color indexed="10"/>
        <rFont val="MS Sans Serif"/>
        <family val="2"/>
      </rPr>
      <t xml:space="preserve">  En esta planilla, la información que se consigna es a modo de "modelo CAPSF"; el profesional deberá</t>
    </r>
  </si>
  <si>
    <t>ingresar la suya propia de manera que mejor ilustre el caso particular que se estudia.</t>
  </si>
  <si>
    <t>Se utilizan valores de COSTO - PRECIO, tomados de la información que a modo de referencia suministra el CAPSF; pudiendo el profesional elaborar los análisis de precios en forma particularizada, si lo considera más adecuado al estudio de su caso particular.</t>
  </si>
  <si>
    <t xml:space="preserve">profesional; lo cual no obsta que el arquitecto pueda diseñar la suya propia, como así también elaborar y/o </t>
  </si>
  <si>
    <t>utilizar otros datos y variables de cálculos, que según su criterio mejor pueda reflejar el estudio que realiza.</t>
  </si>
  <si>
    <r>
      <t>(*)</t>
    </r>
    <r>
      <rPr>
        <sz val="10"/>
        <color indexed="10"/>
        <rFont val="MS Sans Serif"/>
        <family val="2"/>
      </rPr>
      <t xml:space="preserve">  La presente planilla se propone a modo de "modelo CAPSF", como herramienta base para esta tarea </t>
    </r>
  </si>
  <si>
    <t xml:space="preserve">Para el caso de su utilización se recomienda verificar el formato de cálculo propuesto, aplicar el comando </t>
  </si>
  <si>
    <r>
      <t>(*)</t>
    </r>
    <r>
      <rPr>
        <sz val="10"/>
        <color indexed="10"/>
        <rFont val="MS Sans Serif"/>
        <family val="2"/>
      </rPr>
      <t xml:space="preserve">  En la presente hoja se propone a modo de "modelo CAPSF" un posible texto de CONVENIO a suscribir;</t>
    </r>
  </si>
  <si>
    <t>no obstante el profesional podrá adoptar otro que considere más adecuado al estudio de su caso particular.</t>
  </si>
  <si>
    <t>8) Se firman los ejemplares de ley y cada parte recibe el suyo en este acto.--------------------------</t>
  </si>
  <si>
    <t>En la ciudad de ................................. a los ...............días del mes de………………… del año……….…,</t>
  </si>
  <si>
    <t xml:space="preserve">entre ……………………………………………………………………………………….., DNI. Nº...................................,  </t>
  </si>
  <si>
    <t>domiciliado en ……………………………………………………………………………..... denominado en adelante</t>
  </si>
  <si>
    <t xml:space="preserve">“el vendedor”; y ……………………………………………………………………………….. DNI. Nº..........................., </t>
  </si>
  <si>
    <t xml:space="preserve">domiciliado en ……………………………………………………………………………..... denominado en adelante  </t>
  </si>
  <si>
    <t xml:space="preserve">“el comprador”; se celebra el presente Contrato de Compraventa de Derechos de Medianería, </t>
  </si>
  <si>
    <t>sujeto a las cláusulas y condiciones siguientes:----------------------------------------------------------------</t>
  </si>
  <si>
    <t xml:space="preserve">1) El vendedor enajena al vendedor y este adquiere la propiedad de la parte de pared </t>
  </si>
  <si>
    <t>medianera que le corresponde y separa los inmuebles de la calle ………………………………………..….</t>
  </si>
  <si>
    <t xml:space="preserve">propiedad del vendedor, y calle ………………………………………………………………… propiedad del </t>
  </si>
  <si>
    <t xml:space="preserve">comprador, ambos de la ciudad de ……………………………….…………………… y cuyas nomenclaturas </t>
  </si>
  <si>
    <t xml:space="preserve">catastrales son las siguientes………………………………………………………………………………………………….. </t>
  </si>
  <si>
    <t xml:space="preserve">2) Se agrega al presente contrato formando parte del mismo, planos y croquis de medianería, </t>
  </si>
  <si>
    <t xml:space="preserve">consignando medidas y detalles del muro correspondiente a la venta realizada; y demás </t>
  </si>
  <si>
    <t>documentación adjunta; todo firmado por ambas partes. ------------------------------------------------</t>
  </si>
  <si>
    <t xml:space="preserve">3) El precio total del presente contrato se conviene en la suma de $............................... (pesos </t>
  </si>
  <si>
    <t xml:space="preserve">…………………………………………………………………., que el comprador abona en este acto al vendedor, </t>
  </si>
  <si>
    <t>sirviendo el presente de suficiente recibo. ---------------------------------------------------------------------</t>
  </si>
  <si>
    <t xml:space="preserve">4) El importe del sellado de ley del presente contrato será solventado en mitades por las </t>
  </si>
  <si>
    <t>partes. -------------------------------------------------------------------------------------------------------------------</t>
  </si>
  <si>
    <t xml:space="preserve">5) La medianera se enajena en el estado en que se encuentra, habiendo sido construida a </t>
  </si>
  <si>
    <t>costa del vendedor en el año…………………………………….. . ---------------------------------------------------</t>
  </si>
  <si>
    <t xml:space="preserve">6) Este acto será trasladado a escritura pública dentro de los ……….............. días desde la fecha, </t>
  </si>
  <si>
    <t>por ante escribano que designe el …………………………….. . ---------------------------------------------------</t>
  </si>
  <si>
    <t xml:space="preserve">7) Para todos los efectos judiciales y extrajudiciales derivados en este contrato, el vendedor </t>
  </si>
  <si>
    <t xml:space="preserve">constituye domicilio en ……………………………………………………………………………………………………………. </t>
  </si>
  <si>
    <t>y el comprador en ……………………………………………………………………………………………………………………,</t>
  </si>
  <si>
    <t xml:space="preserve">donde tendrá validez toda notificación. Asimismo ambas partes se someten a la competencia </t>
  </si>
  <si>
    <t>de los Tribunales ………………………………………………………………….., con renuncia a todo otro fuero o</t>
  </si>
  <si>
    <t>jurisdicción. -------------------------------------------------------------------------------------------------------------</t>
  </si>
  <si>
    <t>……….....................................</t>
  </si>
  <si>
    <t>............................................</t>
  </si>
  <si>
    <t>BOLETO DE COMPRAVENTA DE MURO MEDIANERO</t>
  </si>
  <si>
    <t>Datos para Depreciación: el modelo toma de</t>
  </si>
  <si>
    <t xml:space="preserve">"mostrar columnas" -G,H,I,J,K,L- y proceder a completar los datos propios del caso particular que requiere </t>
  </si>
  <si>
    <t xml:space="preserve">base la metodología-tabla Ross-Heidecke (**) </t>
  </si>
  <si>
    <t>Mampostería de fundación</t>
  </si>
  <si>
    <t>Mampostería fundación lad.comunes</t>
  </si>
  <si>
    <t>Mampostería submuración lad.comunes</t>
  </si>
  <si>
    <t>(***) En la presente "liquidación modelo" se agregará el apartado Honorarios Profesionales y Aportes según lo determine el profesional, de acuerdo al arancel vigente en el CAPSF.</t>
  </si>
  <si>
    <t xml:space="preserve"> (***)</t>
  </si>
  <si>
    <t>TOTAL MURO CON DEPRECIACIÓN</t>
  </si>
  <si>
    <t>CIÓN (**)</t>
  </si>
  <si>
    <t>DEPRECIA-</t>
  </si>
  <si>
    <t>REPOSICIÓN</t>
  </si>
  <si>
    <t>VALOR DE</t>
  </si>
  <si>
    <t>Coef.Dep.</t>
  </si>
  <si>
    <t>Coef.Tabla</t>
  </si>
  <si>
    <t>% Edad</t>
  </si>
  <si>
    <t>DEPRECIACIÓN</t>
  </si>
  <si>
    <t>Resultado</t>
  </si>
  <si>
    <t>V.Res.(%)</t>
  </si>
  <si>
    <t>la metodología (columnas G,H,I,K). Ver las notas consignadas dentro del cuerpo de la planilla y el anexo</t>
  </si>
  <si>
    <t>"Instructivo".</t>
  </si>
  <si>
    <t>&lt;Desplegar e Ingresar Datos&gt;</t>
  </si>
  <si>
    <t>Ingresar Datos (ver Notas e Instructivo)</t>
  </si>
  <si>
    <t>INSTRUCTIVO</t>
  </si>
  <si>
    <t>1.2.1</t>
  </si>
  <si>
    <t>1.2.2</t>
  </si>
  <si>
    <t>CIMIENTACIÓN HORMIGÓN</t>
  </si>
  <si>
    <t>CIMIENTACIÓN MAMPOSTERÍA</t>
  </si>
  <si>
    <t>1 / CARÁTULA</t>
  </si>
  <si>
    <t>2 / CROQUIS DEMOSTRATIVO MURO MEDIANERO</t>
  </si>
  <si>
    <t>3 / COMPUTO METRICO MURO MEDIANERO</t>
  </si>
  <si>
    <t>4 / PRESUPUESTO MURO MEDIANERO</t>
  </si>
  <si>
    <t>5 / VALOR REPOSICION MURO MEDIANERO</t>
  </si>
  <si>
    <t>6 / CONVENIO DE MEDIANERIA</t>
  </si>
  <si>
    <t>7 / ANEXO: TABLA ROSS-HEIDECKE</t>
  </si>
  <si>
    <t xml:space="preserve">Excavación de cimientos  </t>
  </si>
  <si>
    <t>Mampostería elevación lad.comunes</t>
  </si>
  <si>
    <t>ROSARIO, NOVIEMBRE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</si>
</sst>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87" formatCode="0.0"/>
    <numFmt numFmtId="189" formatCode="0.000"/>
    <numFmt numFmtId="198" formatCode="[$-C0A]mmm\-yy;@"/>
    <numFmt numFmtId="199" formatCode="#,##0.000"/>
    <numFmt numFmtId="204" formatCode="#,##0.0"/>
  </numFmts>
  <fonts count="50" x14ac:knownFonts="1">
    <font>
      <sz val="10"/>
      <name val="Arial"/>
    </font>
    <font>
      <sz val="10"/>
      <name val="Arial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6"/>
      <name val="Arial"/>
      <family val="2"/>
    </font>
    <font>
      <b/>
      <sz val="7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7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16"/>
      <color indexed="52"/>
      <name val="Arial"/>
      <family val="2"/>
    </font>
    <font>
      <b/>
      <sz val="6"/>
      <name val="Arial"/>
      <family val="2"/>
    </font>
    <font>
      <b/>
      <sz val="16"/>
      <color indexed="52"/>
      <name val="Arial"/>
      <family val="2"/>
    </font>
    <font>
      <sz val="10"/>
      <color indexed="52"/>
      <name val="Arial"/>
      <family val="2"/>
    </font>
    <font>
      <b/>
      <sz val="10"/>
      <color indexed="52"/>
      <name val="Arial"/>
      <family val="2"/>
    </font>
    <font>
      <b/>
      <sz val="8"/>
      <color indexed="52"/>
      <name val="Arial"/>
      <family val="2"/>
    </font>
    <font>
      <sz val="9"/>
      <color indexed="52"/>
      <name val="Arial"/>
      <family val="2"/>
    </font>
    <font>
      <b/>
      <sz val="8"/>
      <color indexed="8"/>
      <name val="Arial"/>
      <family val="2"/>
    </font>
    <font>
      <b/>
      <sz val="6"/>
      <name val="Arial"/>
      <family val="2"/>
    </font>
    <font>
      <b/>
      <sz val="9"/>
      <color indexed="52"/>
      <name val="Arial"/>
      <family val="2"/>
    </font>
    <font>
      <sz val="11"/>
      <name val="Calibri"/>
      <family val="2"/>
    </font>
    <font>
      <i/>
      <sz val="11"/>
      <name val="Calibri"/>
      <family val="2"/>
    </font>
    <font>
      <b/>
      <sz val="8"/>
      <color indexed="52"/>
      <name val="Arial"/>
      <family val="2"/>
    </font>
    <font>
      <b/>
      <sz val="9"/>
      <color indexed="52"/>
      <name val="Arial"/>
      <family val="2"/>
    </font>
    <font>
      <sz val="7"/>
      <color indexed="52"/>
      <name val="Arial"/>
      <family val="2"/>
    </font>
    <font>
      <sz val="7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color indexed="61"/>
      <name val="Arial"/>
      <family val="2"/>
    </font>
    <font>
      <sz val="8"/>
      <color indexed="61"/>
      <name val="Arial"/>
      <family val="2"/>
    </font>
    <font>
      <b/>
      <sz val="7"/>
      <color indexed="10"/>
      <name val="MS Sans Serif"/>
      <family val="2"/>
    </font>
    <font>
      <sz val="10"/>
      <color indexed="10"/>
      <name val="MS Sans Serif"/>
      <family val="2"/>
    </font>
    <font>
      <sz val="10"/>
      <name val="MS Sans Serif"/>
      <family val="2"/>
    </font>
    <font>
      <i/>
      <sz val="10"/>
      <color indexed="10"/>
      <name val="Calibri"/>
      <family val="2"/>
    </font>
    <font>
      <i/>
      <sz val="11"/>
      <color indexed="10"/>
      <name val="Calibri"/>
      <family val="2"/>
    </font>
    <font>
      <b/>
      <sz val="7"/>
      <color indexed="10"/>
      <name val="Arial"/>
      <family val="2"/>
    </font>
    <font>
      <sz val="8"/>
      <name val="Arial"/>
      <family val="2"/>
    </font>
    <font>
      <i/>
      <sz val="8"/>
      <color indexed="10"/>
      <name val="Arial"/>
      <family val="2"/>
    </font>
    <font>
      <b/>
      <sz val="8"/>
      <color indexed="9"/>
      <name val="Arial"/>
      <family val="2"/>
    </font>
    <font>
      <b/>
      <i/>
      <sz val="8"/>
      <color indexed="61"/>
      <name val="Arial"/>
      <family val="2"/>
    </font>
    <font>
      <b/>
      <sz val="6"/>
      <color indexed="61"/>
      <name val="Arial"/>
      <family val="2"/>
    </font>
    <font>
      <b/>
      <i/>
      <sz val="7"/>
      <color indexed="61"/>
      <name val="Arial"/>
      <family val="2"/>
    </font>
    <font>
      <b/>
      <i/>
      <sz val="6"/>
      <name val="Arial"/>
      <family val="2"/>
    </font>
    <font>
      <sz val="8"/>
      <color indexed="10"/>
      <name val="Arial"/>
      <family val="2"/>
    </font>
    <font>
      <sz val="9"/>
      <color rgb="FFFF0000"/>
      <name val="Arial"/>
      <family val="2"/>
    </font>
    <font>
      <sz val="8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3"/>
        <bgColor indexed="64"/>
      </patternFill>
    </fill>
    <fill>
      <patternFill patternType="lightGray">
        <fgColor indexed="10"/>
      </patternFill>
    </fill>
  </fills>
  <borders count="3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9"/>
      </left>
      <right/>
      <top/>
      <bottom/>
      <diagonal/>
    </border>
    <border>
      <left style="thin">
        <color indexed="64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64"/>
      </right>
      <top/>
      <bottom style="thin">
        <color indexed="9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1"/>
      </left>
      <right/>
      <top/>
      <bottom style="thin">
        <color indexed="64"/>
      </bottom>
      <diagonal/>
    </border>
    <border>
      <left style="double">
        <color indexed="61"/>
      </left>
      <right/>
      <top/>
      <bottom/>
      <diagonal/>
    </border>
    <border>
      <left/>
      <right style="double">
        <color indexed="61"/>
      </right>
      <top/>
      <bottom style="thin">
        <color indexed="64"/>
      </bottom>
      <diagonal/>
    </border>
    <border>
      <left/>
      <right style="double">
        <color indexed="61"/>
      </right>
      <top/>
      <bottom/>
      <diagonal/>
    </border>
    <border>
      <left style="double">
        <color indexed="61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double">
        <color indexed="61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1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220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Alignment="1" applyProtection="1">
      <alignment horizontal="left" vertical="center"/>
    </xf>
    <xf numFmtId="0" fontId="2" fillId="0" borderId="0" xfId="0" applyFont="1" applyBorder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right"/>
    </xf>
    <xf numFmtId="0" fontId="2" fillId="0" borderId="0" xfId="0" applyFont="1" applyFill="1" applyAlignment="1">
      <alignment vertical="center"/>
    </xf>
    <xf numFmtId="0" fontId="0" fillId="0" borderId="0" xfId="0" applyFill="1"/>
    <xf numFmtId="0" fontId="3" fillId="0" borderId="0" xfId="0" applyFont="1"/>
    <xf numFmtId="0" fontId="3" fillId="0" borderId="0" xfId="0" applyFont="1" applyFill="1"/>
    <xf numFmtId="187" fontId="3" fillId="0" borderId="0" xfId="0" applyNumberFormat="1" applyFont="1" applyAlignment="1">
      <alignment horizontal="left"/>
    </xf>
    <xf numFmtId="0" fontId="4" fillId="0" borderId="0" xfId="0" applyFont="1"/>
    <xf numFmtId="1" fontId="3" fillId="0" borderId="0" xfId="0" applyNumberFormat="1" applyFont="1"/>
    <xf numFmtId="0" fontId="0" fillId="0" borderId="0" xfId="0" applyAlignment="1">
      <alignment horizontal="center"/>
    </xf>
    <xf numFmtId="0" fontId="0" fillId="0" borderId="0" xfId="0" applyBorder="1"/>
    <xf numFmtId="0" fontId="3" fillId="0" borderId="0" xfId="0" applyFont="1" applyBorder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187" fontId="3" fillId="0" borderId="2" xfId="0" applyNumberFormat="1" applyFont="1" applyBorder="1" applyAlignment="1">
      <alignment horizontal="left"/>
    </xf>
    <xf numFmtId="0" fontId="4" fillId="0" borderId="3" xfId="0" applyFont="1" applyBorder="1"/>
    <xf numFmtId="1" fontId="3" fillId="0" borderId="3" xfId="0" applyNumberFormat="1" applyFont="1" applyBorder="1"/>
    <xf numFmtId="0" fontId="3" fillId="0" borderId="3" xfId="0" applyFont="1" applyBorder="1"/>
    <xf numFmtId="0" fontId="3" fillId="0" borderId="3" xfId="0" applyFont="1" applyBorder="1" applyAlignment="1">
      <alignment horizontal="center"/>
    </xf>
    <xf numFmtId="2" fontId="3" fillId="0" borderId="3" xfId="0" applyNumberFormat="1" applyFont="1" applyBorder="1"/>
    <xf numFmtId="0" fontId="3" fillId="0" borderId="4" xfId="0" applyFont="1" applyFill="1" applyBorder="1"/>
    <xf numFmtId="2" fontId="4" fillId="0" borderId="3" xfId="0" applyNumberFormat="1" applyFont="1" applyBorder="1"/>
    <xf numFmtId="0" fontId="3" fillId="0" borderId="5" xfId="0" applyFont="1" applyBorder="1"/>
    <xf numFmtId="0" fontId="2" fillId="0" borderId="0" xfId="0" applyFont="1"/>
    <xf numFmtId="0" fontId="10" fillId="0" borderId="0" xfId="0" applyFont="1"/>
    <xf numFmtId="0" fontId="10" fillId="0" borderId="0" xfId="0" applyFont="1" applyAlignment="1">
      <alignment wrapText="1"/>
    </xf>
    <xf numFmtId="0" fontId="3" fillId="0" borderId="0" xfId="0" applyFont="1" applyFill="1" applyBorder="1"/>
    <xf numFmtId="0" fontId="0" fillId="2" borderId="0" xfId="0" applyFill="1" applyBorder="1"/>
    <xf numFmtId="4" fontId="0" fillId="0" borderId="3" xfId="0" applyNumberFormat="1" applyBorder="1"/>
    <xf numFmtId="4" fontId="3" fillId="0" borderId="3" xfId="0" applyNumberFormat="1" applyFont="1" applyBorder="1"/>
    <xf numFmtId="0" fontId="0" fillId="0" borderId="6" xfId="0" applyBorder="1"/>
    <xf numFmtId="0" fontId="0" fillId="0" borderId="7" xfId="0" applyBorder="1"/>
    <xf numFmtId="4" fontId="3" fillId="0" borderId="5" xfId="0" applyNumberFormat="1" applyFont="1" applyBorder="1"/>
    <xf numFmtId="4" fontId="3" fillId="0" borderId="5" xfId="0" applyNumberFormat="1" applyFont="1" applyBorder="1" applyAlignment="1">
      <alignment horizontal="right"/>
    </xf>
    <xf numFmtId="4" fontId="4" fillId="0" borderId="5" xfId="0" applyNumberFormat="1" applyFont="1" applyBorder="1"/>
    <xf numFmtId="4" fontId="3" fillId="0" borderId="0" xfId="0" applyNumberFormat="1" applyFont="1" applyBorder="1"/>
    <xf numFmtId="0" fontId="4" fillId="3" borderId="8" xfId="1" applyFont="1" applyFill="1" applyBorder="1" applyAlignment="1">
      <alignment vertical="center"/>
    </xf>
    <xf numFmtId="0" fontId="8" fillId="4" borderId="8" xfId="1" applyFont="1" applyFill="1" applyBorder="1" applyAlignment="1" applyProtection="1">
      <alignment horizontal="left" vertical="center" indent="1"/>
      <protection locked="0"/>
    </xf>
    <xf numFmtId="0" fontId="8" fillId="4" borderId="9" xfId="1" applyFont="1" applyFill="1" applyBorder="1" applyAlignment="1" applyProtection="1">
      <alignment horizontal="left" vertical="center" indent="1"/>
      <protection locked="0"/>
    </xf>
    <xf numFmtId="0" fontId="2" fillId="0" borderId="0" xfId="0" applyFont="1" applyAlignment="1">
      <alignment horizontal="center"/>
    </xf>
    <xf numFmtId="0" fontId="4" fillId="3" borderId="10" xfId="1" applyFont="1" applyFill="1" applyBorder="1" applyAlignment="1">
      <alignment vertical="center"/>
    </xf>
    <xf numFmtId="0" fontId="9" fillId="3" borderId="8" xfId="1" applyFont="1" applyFill="1" applyBorder="1" applyAlignment="1">
      <alignment vertical="center"/>
    </xf>
    <xf numFmtId="0" fontId="9" fillId="3" borderId="10" xfId="1" applyFont="1" applyFill="1" applyBorder="1" applyAlignment="1">
      <alignment vertical="center"/>
    </xf>
    <xf numFmtId="0" fontId="18" fillId="5" borderId="0" xfId="0" applyFont="1" applyFill="1" applyAlignment="1">
      <alignment horizontal="left"/>
    </xf>
    <xf numFmtId="0" fontId="17" fillId="5" borderId="0" xfId="0" applyFont="1" applyFill="1"/>
    <xf numFmtId="0" fontId="19" fillId="5" borderId="11" xfId="0" applyFont="1" applyFill="1" applyBorder="1" applyAlignment="1" applyProtection="1">
      <alignment horizontal="left" vertical="center"/>
    </xf>
    <xf numFmtId="0" fontId="20" fillId="5" borderId="12" xfId="0" applyFont="1" applyFill="1" applyBorder="1"/>
    <xf numFmtId="4" fontId="20" fillId="5" borderId="12" xfId="0" applyNumberFormat="1" applyFont="1" applyFill="1" applyBorder="1"/>
    <xf numFmtId="0" fontId="20" fillId="5" borderId="13" xfId="0" applyFont="1" applyFill="1" applyBorder="1"/>
    <xf numFmtId="0" fontId="19" fillId="5" borderId="12" xfId="0" applyFont="1" applyFill="1" applyBorder="1" applyAlignment="1" applyProtection="1">
      <alignment horizontal="left" vertical="center"/>
    </xf>
    <xf numFmtId="0" fontId="3" fillId="0" borderId="6" xfId="0" applyFont="1" applyBorder="1" applyAlignment="1" applyProtection="1">
      <alignment horizontal="left" vertical="center"/>
    </xf>
    <xf numFmtId="0" fontId="3" fillId="0" borderId="7" xfId="0" applyFont="1" applyBorder="1" applyAlignment="1" applyProtection="1">
      <alignment horizontal="left" vertical="center"/>
    </xf>
    <xf numFmtId="0" fontId="0" fillId="0" borderId="7" xfId="0" applyFill="1" applyBorder="1"/>
    <xf numFmtId="4" fontId="0" fillId="0" borderId="7" xfId="0" applyNumberFormat="1" applyFill="1" applyBorder="1"/>
    <xf numFmtId="0" fontId="0" fillId="0" borderId="14" xfId="0" applyFill="1" applyBorder="1"/>
    <xf numFmtId="0" fontId="3" fillId="2" borderId="15" xfId="0" applyFont="1" applyFill="1" applyBorder="1" applyAlignment="1" applyProtection="1">
      <alignment horizontal="left" vertical="center"/>
    </xf>
    <xf numFmtId="0" fontId="3" fillId="2" borderId="16" xfId="1" applyFont="1" applyFill="1" applyBorder="1"/>
    <xf numFmtId="4" fontId="3" fillId="2" borderId="16" xfId="0" applyNumberFormat="1" applyFont="1" applyFill="1" applyBorder="1" applyAlignment="1" applyProtection="1">
      <alignment vertical="center"/>
    </xf>
    <xf numFmtId="0" fontId="3" fillId="2" borderId="16" xfId="0" applyFont="1" applyFill="1" applyBorder="1" applyAlignment="1" applyProtection="1">
      <alignment horizontal="center" vertical="center"/>
    </xf>
    <xf numFmtId="2" fontId="4" fillId="2" borderId="16" xfId="0" applyNumberFormat="1" applyFont="1" applyFill="1" applyBorder="1" applyAlignment="1" applyProtection="1">
      <alignment vertical="center"/>
    </xf>
    <xf numFmtId="0" fontId="7" fillId="2" borderId="17" xfId="0" applyFont="1" applyFill="1" applyBorder="1" applyAlignment="1">
      <alignment vertical="center"/>
    </xf>
    <xf numFmtId="0" fontId="3" fillId="2" borderId="18" xfId="0" applyFont="1" applyFill="1" applyBorder="1" applyAlignment="1" applyProtection="1">
      <alignment horizontal="left" vertical="center"/>
    </xf>
    <xf numFmtId="0" fontId="3" fillId="2" borderId="19" xfId="1" applyFont="1" applyFill="1" applyBorder="1"/>
    <xf numFmtId="4" fontId="3" fillId="2" borderId="19" xfId="0" applyNumberFormat="1" applyFont="1" applyFill="1" applyBorder="1"/>
    <xf numFmtId="0" fontId="3" fillId="2" borderId="19" xfId="0" applyFont="1" applyFill="1" applyBorder="1" applyAlignment="1">
      <alignment horizontal="center"/>
    </xf>
    <xf numFmtId="2" fontId="4" fillId="2" borderId="19" xfId="0" applyNumberFormat="1" applyFont="1" applyFill="1" applyBorder="1" applyAlignment="1" applyProtection="1">
      <alignment vertical="center"/>
    </xf>
    <xf numFmtId="0" fontId="7" fillId="2" borderId="20" xfId="0" applyFont="1" applyFill="1" applyBorder="1" applyAlignment="1">
      <alignment vertical="center"/>
    </xf>
    <xf numFmtId="0" fontId="3" fillId="2" borderId="19" xfId="1" applyFont="1" applyFill="1" applyBorder="1" applyAlignment="1">
      <alignment horizontal="right" indent="1"/>
    </xf>
    <xf numFmtId="0" fontId="3" fillId="2" borderId="16" xfId="1" applyFont="1" applyFill="1" applyBorder="1" applyAlignment="1">
      <alignment horizontal="left"/>
    </xf>
    <xf numFmtId="0" fontId="3" fillId="2" borderId="19" xfId="1" applyFont="1" applyFill="1" applyBorder="1" applyAlignment="1">
      <alignment horizontal="left"/>
    </xf>
    <xf numFmtId="4" fontId="3" fillId="2" borderId="19" xfId="0" applyNumberFormat="1" applyFont="1" applyFill="1" applyBorder="1" applyAlignment="1" applyProtection="1">
      <alignment vertical="center"/>
    </xf>
    <xf numFmtId="0" fontId="3" fillId="2" borderId="19" xfId="0" applyFont="1" applyFill="1" applyBorder="1" applyAlignment="1" applyProtection="1">
      <alignment horizontal="center" vertical="center"/>
    </xf>
    <xf numFmtId="0" fontId="3" fillId="2" borderId="19" xfId="1" applyFont="1" applyFill="1" applyBorder="1" applyAlignment="1">
      <alignment horizontal="right"/>
    </xf>
    <xf numFmtId="198" fontId="9" fillId="4" borderId="21" xfId="1" applyNumberFormat="1" applyFont="1" applyFill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center"/>
    </xf>
    <xf numFmtId="0" fontId="13" fillId="3" borderId="22" xfId="0" applyFont="1" applyFill="1" applyBorder="1" applyAlignment="1">
      <alignment horizontal="center" vertical="center" wrapText="1"/>
    </xf>
    <xf numFmtId="0" fontId="13" fillId="3" borderId="23" xfId="0" applyFont="1" applyFill="1" applyBorder="1" applyAlignment="1">
      <alignment horizontal="center" vertical="center" wrapText="1"/>
    </xf>
    <xf numFmtId="0" fontId="3" fillId="5" borderId="12" xfId="0" applyFont="1" applyFill="1" applyBorder="1"/>
    <xf numFmtId="4" fontId="3" fillId="5" borderId="12" xfId="0" applyNumberFormat="1" applyFont="1" applyFill="1" applyBorder="1"/>
    <xf numFmtId="4" fontId="4" fillId="5" borderId="13" xfId="0" applyNumberFormat="1" applyFont="1" applyFill="1" applyBorder="1"/>
    <xf numFmtId="0" fontId="3" fillId="2" borderId="5" xfId="0" applyFont="1" applyFill="1" applyBorder="1" applyAlignment="1" applyProtection="1">
      <alignment horizontal="left" vertical="center"/>
    </xf>
    <xf numFmtId="0" fontId="3" fillId="2" borderId="5" xfId="1" applyFont="1" applyFill="1" applyBorder="1" applyAlignment="1">
      <alignment horizontal="left"/>
    </xf>
    <xf numFmtId="0" fontId="3" fillId="2" borderId="5" xfId="1" applyFont="1" applyFill="1" applyBorder="1"/>
    <xf numFmtId="4" fontId="3" fillId="2" borderId="5" xfId="0" applyNumberFormat="1" applyFont="1" applyFill="1" applyBorder="1" applyAlignment="1" applyProtection="1">
      <alignment vertical="center"/>
    </xf>
    <xf numFmtId="0" fontId="21" fillId="3" borderId="23" xfId="0" applyFont="1" applyFill="1" applyBorder="1" applyAlignment="1">
      <alignment horizontal="center" vertical="center" wrapText="1"/>
    </xf>
    <xf numFmtId="0" fontId="3" fillId="3" borderId="11" xfId="0" applyFont="1" applyFill="1" applyBorder="1"/>
    <xf numFmtId="0" fontId="3" fillId="3" borderId="12" xfId="0" applyFont="1" applyFill="1" applyBorder="1"/>
    <xf numFmtId="4" fontId="3" fillId="3" borderId="12" xfId="0" applyNumberFormat="1" applyFont="1" applyFill="1" applyBorder="1"/>
    <xf numFmtId="4" fontId="4" fillId="3" borderId="5" xfId="0" applyNumberFormat="1" applyFont="1" applyFill="1" applyBorder="1"/>
    <xf numFmtId="0" fontId="4" fillId="3" borderId="12" xfId="1" applyFont="1" applyFill="1" applyBorder="1" applyAlignment="1">
      <alignment horizontal="left"/>
    </xf>
    <xf numFmtId="0" fontId="22" fillId="3" borderId="12" xfId="0" applyFont="1" applyFill="1" applyBorder="1" applyAlignment="1">
      <alignment horizontal="left" vertical="center"/>
    </xf>
    <xf numFmtId="0" fontId="4" fillId="3" borderId="12" xfId="0" applyFont="1" applyFill="1" applyBorder="1" applyAlignment="1">
      <alignment horizontal="left" vertical="center"/>
    </xf>
    <xf numFmtId="0" fontId="4" fillId="3" borderId="24" xfId="1" applyFont="1" applyFill="1" applyBorder="1" applyAlignment="1">
      <alignment horizontal="right" vertical="center"/>
    </xf>
    <xf numFmtId="0" fontId="4" fillId="4" borderId="24" xfId="1" applyFont="1" applyFill="1" applyBorder="1" applyAlignment="1">
      <alignment horizontal="center" vertical="center"/>
    </xf>
    <xf numFmtId="0" fontId="12" fillId="3" borderId="24" xfId="1" applyFont="1" applyFill="1" applyBorder="1" applyAlignment="1">
      <alignment horizontal="right" vertical="center"/>
    </xf>
    <xf numFmtId="0" fontId="16" fillId="0" borderId="0" xfId="0" applyFont="1" applyFill="1" applyAlignment="1" applyProtection="1">
      <alignment horizontal="center" vertical="center"/>
    </xf>
    <xf numFmtId="0" fontId="7" fillId="3" borderId="22" xfId="0" applyFont="1" applyFill="1" applyBorder="1" applyAlignment="1" applyProtection="1">
      <alignment horizontal="left" vertical="center"/>
    </xf>
    <xf numFmtId="0" fontId="5" fillId="3" borderId="23" xfId="0" applyFont="1" applyFill="1" applyBorder="1" applyAlignment="1" applyProtection="1">
      <alignment horizontal="center" vertical="center"/>
    </xf>
    <xf numFmtId="0" fontId="7" fillId="3" borderId="5" xfId="0" applyFont="1" applyFill="1" applyBorder="1" applyAlignment="1" applyProtection="1">
      <alignment horizontal="center" vertical="center"/>
    </xf>
    <xf numFmtId="0" fontId="12" fillId="3" borderId="5" xfId="0" applyFont="1" applyFill="1" applyBorder="1" applyAlignment="1" applyProtection="1">
      <alignment horizontal="left" vertical="center"/>
    </xf>
    <xf numFmtId="0" fontId="7" fillId="3" borderId="5" xfId="0" applyFont="1" applyFill="1" applyBorder="1" applyAlignment="1">
      <alignment vertical="center"/>
    </xf>
    <xf numFmtId="0" fontId="12" fillId="3" borderId="5" xfId="0" applyFont="1" applyFill="1" applyBorder="1" applyAlignment="1" applyProtection="1">
      <alignment horizontal="center" vertical="center"/>
    </xf>
    <xf numFmtId="9" fontId="15" fillId="3" borderId="12" xfId="3" applyFont="1" applyFill="1" applyBorder="1" applyAlignment="1">
      <alignment horizontal="right" vertical="center"/>
    </xf>
    <xf numFmtId="199" fontId="15" fillId="3" borderId="13" xfId="0" applyNumberFormat="1" applyFont="1" applyFill="1" applyBorder="1" applyAlignment="1">
      <alignment horizontal="left" vertical="center"/>
    </xf>
    <xf numFmtId="4" fontId="10" fillId="2" borderId="5" xfId="0" applyNumberFormat="1" applyFont="1" applyFill="1" applyBorder="1" applyAlignment="1" applyProtection="1">
      <alignment vertical="center"/>
    </xf>
    <xf numFmtId="0" fontId="3" fillId="2" borderId="5" xfId="1" applyFont="1" applyFill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5" borderId="12" xfId="0" applyFont="1" applyFill="1" applyBorder="1" applyAlignment="1">
      <alignment horizontal="center"/>
    </xf>
    <xf numFmtId="0" fontId="8" fillId="2" borderId="9" xfId="1" applyFont="1" applyFill="1" applyBorder="1" applyAlignment="1" applyProtection="1">
      <alignment horizontal="left" vertical="center" indent="1"/>
      <protection locked="0"/>
    </xf>
    <xf numFmtId="0" fontId="3" fillId="2" borderId="8" xfId="1" applyFont="1" applyFill="1" applyBorder="1" applyAlignment="1" applyProtection="1">
      <alignment horizontal="left" vertical="center" indent="1"/>
      <protection locked="0"/>
    </xf>
    <xf numFmtId="0" fontId="4" fillId="2" borderId="9" xfId="1" applyFont="1" applyFill="1" applyBorder="1" applyAlignment="1" applyProtection="1">
      <alignment horizontal="left" vertical="center" indent="1"/>
      <protection locked="0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horizontal="left" vertical="center"/>
    </xf>
    <xf numFmtId="0" fontId="24" fillId="0" borderId="0" xfId="0" applyFont="1" applyAlignment="1">
      <alignment horizontal="left" vertical="center" indent="3"/>
    </xf>
    <xf numFmtId="0" fontId="25" fillId="0" borderId="0" xfId="0" applyFont="1" applyAlignment="1">
      <alignment horizontal="left" vertical="center" indent="3"/>
    </xf>
    <xf numFmtId="0" fontId="18" fillId="5" borderId="0" xfId="0" applyFont="1" applyFill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4" fillId="4" borderId="8" xfId="1" applyFont="1" applyFill="1" applyBorder="1" applyAlignment="1" applyProtection="1">
      <alignment horizontal="left" vertical="center" indent="1"/>
      <protection locked="0"/>
    </xf>
    <xf numFmtId="0" fontId="18" fillId="5" borderId="0" xfId="0" applyFont="1" applyFill="1" applyAlignment="1">
      <alignment horizontal="center"/>
    </xf>
    <xf numFmtId="204" fontId="3" fillId="2" borderId="5" xfId="0" applyNumberFormat="1" applyFont="1" applyFill="1" applyBorder="1" applyAlignment="1" applyProtection="1">
      <alignment vertical="center"/>
    </xf>
    <xf numFmtId="0" fontId="26" fillId="5" borderId="12" xfId="0" applyFont="1" applyFill="1" applyBorder="1" applyAlignment="1" applyProtection="1">
      <alignment horizontal="left" vertical="center"/>
    </xf>
    <xf numFmtId="4" fontId="27" fillId="5" borderId="13" xfId="0" applyNumberFormat="1" applyFont="1" applyFill="1" applyBorder="1"/>
    <xf numFmtId="4" fontId="28" fillId="5" borderId="13" xfId="0" applyNumberFormat="1" applyFont="1" applyFill="1" applyBorder="1"/>
    <xf numFmtId="9" fontId="3" fillId="2" borderId="5" xfId="3" applyFont="1" applyFill="1" applyBorder="1" applyAlignment="1" applyProtection="1">
      <alignment vertical="center"/>
    </xf>
    <xf numFmtId="4" fontId="4" fillId="3" borderId="13" xfId="0" applyNumberFormat="1" applyFont="1" applyFill="1" applyBorder="1"/>
    <xf numFmtId="0" fontId="18" fillId="0" borderId="0" xfId="0" applyFont="1" applyFill="1" applyAlignment="1">
      <alignment horizontal="left" vertical="center"/>
    </xf>
    <xf numFmtId="0" fontId="17" fillId="0" borderId="0" xfId="0" applyFont="1" applyFill="1"/>
    <xf numFmtId="0" fontId="9" fillId="0" borderId="0" xfId="0" applyFont="1" applyFill="1" applyAlignment="1">
      <alignment horizontal="left" vertical="center"/>
    </xf>
    <xf numFmtId="0" fontId="5" fillId="0" borderId="0" xfId="0" applyFont="1" applyAlignment="1">
      <alignment vertical="center"/>
    </xf>
    <xf numFmtId="0" fontId="12" fillId="0" borderId="0" xfId="0" applyFont="1" applyFill="1" applyAlignment="1">
      <alignment horizontal="right" vertical="center"/>
    </xf>
    <xf numFmtId="0" fontId="29" fillId="6" borderId="0" xfId="0" applyFont="1" applyFill="1" applyBorder="1" applyAlignment="1">
      <alignment vertical="center"/>
    </xf>
    <xf numFmtId="0" fontId="29" fillId="2" borderId="0" xfId="0" applyFont="1" applyFill="1" applyBorder="1" applyAlignment="1">
      <alignment vertical="center"/>
    </xf>
    <xf numFmtId="0" fontId="30" fillId="0" borderId="0" xfId="0" applyFont="1"/>
    <xf numFmtId="0" fontId="25" fillId="0" borderId="0" xfId="0" applyFont="1" applyAlignment="1">
      <alignment horizontal="left" vertical="center" wrapText="1"/>
    </xf>
    <xf numFmtId="0" fontId="3" fillId="2" borderId="25" xfId="0" applyFont="1" applyFill="1" applyBorder="1" applyAlignment="1" applyProtection="1">
      <alignment horizontal="left" vertical="center"/>
    </xf>
    <xf numFmtId="0" fontId="3" fillId="2" borderId="26" xfId="1" applyFont="1" applyFill="1" applyBorder="1" applyAlignment="1">
      <alignment horizontal="left"/>
    </xf>
    <xf numFmtId="0" fontId="3" fillId="2" borderId="26" xfId="1" applyFont="1" applyFill="1" applyBorder="1"/>
    <xf numFmtId="4" fontId="3" fillId="2" borderId="26" xfId="0" applyNumberFormat="1" applyFont="1" applyFill="1" applyBorder="1" applyAlignment="1" applyProtection="1">
      <alignment vertical="center"/>
    </xf>
    <xf numFmtId="0" fontId="3" fillId="2" borderId="26" xfId="0" applyFont="1" applyFill="1" applyBorder="1" applyAlignment="1" applyProtection="1">
      <alignment horizontal="center" vertical="center"/>
    </xf>
    <xf numFmtId="2" fontId="4" fillId="2" borderId="26" xfId="0" applyNumberFormat="1" applyFont="1" applyFill="1" applyBorder="1" applyAlignment="1" applyProtection="1">
      <alignment vertical="center"/>
    </xf>
    <xf numFmtId="0" fontId="7" fillId="2" borderId="27" xfId="0" applyFont="1" applyFill="1" applyBorder="1" applyAlignment="1">
      <alignment vertical="center"/>
    </xf>
    <xf numFmtId="0" fontId="19" fillId="5" borderId="12" xfId="0" applyFont="1" applyFill="1" applyBorder="1" applyAlignment="1" applyProtection="1">
      <alignment horizontal="center" vertical="center"/>
    </xf>
    <xf numFmtId="4" fontId="27" fillId="5" borderId="13" xfId="0" applyNumberFormat="1" applyFont="1" applyFill="1" applyBorder="1" applyAlignment="1">
      <alignment horizontal="right"/>
    </xf>
    <xf numFmtId="2" fontId="31" fillId="0" borderId="0" xfId="0" applyNumberFormat="1" applyFont="1"/>
    <xf numFmtId="0" fontId="0" fillId="0" borderId="0" xfId="0" applyAlignment="1">
      <alignment horizontal="right"/>
    </xf>
    <xf numFmtId="2" fontId="31" fillId="0" borderId="0" xfId="3" applyNumberFormat="1" applyFont="1"/>
    <xf numFmtId="4" fontId="4" fillId="2" borderId="5" xfId="0" applyNumberFormat="1" applyFont="1" applyFill="1" applyBorder="1" applyAlignment="1" applyProtection="1">
      <alignment vertical="center"/>
    </xf>
    <xf numFmtId="3" fontId="32" fillId="2" borderId="5" xfId="0" applyNumberFormat="1" applyFont="1" applyFill="1" applyBorder="1" applyAlignment="1" applyProtection="1">
      <alignment horizontal="center" vertical="center"/>
    </xf>
    <xf numFmtId="204" fontId="32" fillId="2" borderId="5" xfId="0" applyNumberFormat="1" applyFont="1" applyFill="1" applyBorder="1" applyAlignment="1" applyProtection="1">
      <alignment horizontal="center" vertical="center"/>
    </xf>
    <xf numFmtId="4" fontId="32" fillId="2" borderId="5" xfId="0" applyNumberFormat="1" applyFont="1" applyFill="1" applyBorder="1" applyAlignment="1" applyProtection="1">
      <alignment vertical="center"/>
    </xf>
    <xf numFmtId="0" fontId="21" fillId="3" borderId="28" xfId="0" applyFont="1" applyFill="1" applyBorder="1" applyAlignment="1">
      <alignment horizontal="center" vertical="center" wrapText="1"/>
    </xf>
    <xf numFmtId="0" fontId="21" fillId="3" borderId="22" xfId="0" applyFont="1" applyFill="1" applyBorder="1" applyAlignment="1">
      <alignment horizontal="center" vertical="center"/>
    </xf>
    <xf numFmtId="2" fontId="34" fillId="0" borderId="0" xfId="1" applyNumberFormat="1" applyFont="1" applyAlignment="1">
      <alignment horizontal="left"/>
    </xf>
    <xf numFmtId="0" fontId="36" fillId="0" borderId="0" xfId="1" applyFont="1"/>
    <xf numFmtId="0" fontId="2" fillId="0" borderId="0" xfId="1"/>
    <xf numFmtId="2" fontId="35" fillId="0" borderId="0" xfId="1" applyNumberFormat="1" applyFont="1" applyAlignment="1">
      <alignment horizontal="left"/>
    </xf>
    <xf numFmtId="0" fontId="37" fillId="0" borderId="0" xfId="0" applyFont="1" applyAlignment="1">
      <alignment horizontal="left" vertical="center"/>
    </xf>
    <xf numFmtId="2" fontId="39" fillId="0" borderId="0" xfId="1" applyNumberFormat="1" applyFont="1" applyAlignment="1">
      <alignment horizontal="left"/>
    </xf>
    <xf numFmtId="0" fontId="24" fillId="0" borderId="0" xfId="0" applyFont="1" applyAlignment="1">
      <alignment horizontal="left" vertical="center" indent="1"/>
    </xf>
    <xf numFmtId="0" fontId="38" fillId="0" borderId="0" xfId="0" applyFont="1" applyAlignment="1">
      <alignment horizontal="left" vertical="center" wrapText="1"/>
    </xf>
    <xf numFmtId="4" fontId="12" fillId="3" borderId="13" xfId="0" applyNumberFormat="1" applyFont="1" applyFill="1" applyBorder="1" applyAlignment="1">
      <alignment horizontal="right"/>
    </xf>
    <xf numFmtId="0" fontId="5" fillId="0" borderId="1" xfId="0" applyFont="1" applyFill="1" applyBorder="1" applyAlignment="1" applyProtection="1">
      <alignment horizontal="center" vertical="center"/>
    </xf>
    <xf numFmtId="0" fontId="2" fillId="0" borderId="1" xfId="0" applyFont="1" applyBorder="1"/>
    <xf numFmtId="0" fontId="40" fillId="0" borderId="0" xfId="2" applyFont="1" applyBorder="1" applyAlignment="1">
      <alignment horizontal="left" vertical="center"/>
    </xf>
    <xf numFmtId="2" fontId="41" fillId="0" borderId="0" xfId="2" applyNumberFormat="1" applyFont="1" applyBorder="1" applyAlignment="1">
      <alignment horizontal="center" vertical="center"/>
    </xf>
    <xf numFmtId="0" fontId="1" fillId="0" borderId="0" xfId="2" applyFont="1" applyBorder="1" applyAlignment="1">
      <alignment vertical="center"/>
    </xf>
    <xf numFmtId="199" fontId="12" fillId="2" borderId="5" xfId="0" applyNumberFormat="1" applyFont="1" applyFill="1" applyBorder="1" applyAlignment="1" applyProtection="1">
      <alignment vertical="center"/>
    </xf>
    <xf numFmtId="0" fontId="15" fillId="2" borderId="12" xfId="0" applyFont="1" applyFill="1" applyBorder="1" applyAlignment="1" applyProtection="1">
      <alignment horizontal="left" vertical="center"/>
    </xf>
    <xf numFmtId="0" fontId="44" fillId="2" borderId="12" xfId="0" applyFont="1" applyFill="1" applyBorder="1" applyAlignment="1" applyProtection="1">
      <alignment horizontal="center" vertical="center"/>
    </xf>
    <xf numFmtId="0" fontId="5" fillId="0" borderId="29" xfId="0" applyFont="1" applyFill="1" applyBorder="1" applyAlignment="1" applyProtection="1">
      <alignment horizontal="left" vertical="center"/>
    </xf>
    <xf numFmtId="2" fontId="43" fillId="0" borderId="30" xfId="2" applyNumberFormat="1" applyFont="1" applyBorder="1" applyAlignment="1">
      <alignment horizontal="center" vertical="center"/>
    </xf>
    <xf numFmtId="2" fontId="43" fillId="0" borderId="0" xfId="2" applyNumberFormat="1" applyFont="1" applyBorder="1" applyAlignment="1">
      <alignment horizontal="center" vertical="center"/>
    </xf>
    <xf numFmtId="0" fontId="2" fillId="0" borderId="0" xfId="0" applyFont="1" applyBorder="1"/>
    <xf numFmtId="0" fontId="5" fillId="0" borderId="31" xfId="0" applyFont="1" applyFill="1" applyBorder="1" applyAlignment="1" applyProtection="1">
      <alignment horizontal="center" vertical="center"/>
    </xf>
    <xf numFmtId="2" fontId="45" fillId="0" borderId="32" xfId="2" applyNumberFormat="1" applyFont="1" applyBorder="1" applyAlignment="1">
      <alignment horizontal="left" vertical="center"/>
    </xf>
    <xf numFmtId="2" fontId="46" fillId="2" borderId="32" xfId="2" applyNumberFormat="1" applyFont="1" applyFill="1" applyBorder="1" applyAlignment="1">
      <alignment horizontal="left" vertical="center"/>
    </xf>
    <xf numFmtId="4" fontId="3" fillId="2" borderId="12" xfId="0" applyNumberFormat="1" applyFont="1" applyFill="1" applyBorder="1"/>
    <xf numFmtId="3" fontId="42" fillId="2" borderId="5" xfId="0" applyNumberFormat="1" applyFont="1" applyFill="1" applyBorder="1" applyAlignment="1" applyProtection="1">
      <alignment horizontal="center" vertical="center"/>
    </xf>
    <xf numFmtId="0" fontId="32" fillId="2" borderId="33" xfId="0" applyFont="1" applyFill="1" applyBorder="1" applyAlignment="1">
      <alignment horizontal="left" vertical="center"/>
    </xf>
    <xf numFmtId="0" fontId="32" fillId="2" borderId="34" xfId="0" applyFont="1" applyFill="1" applyBorder="1" applyAlignment="1">
      <alignment horizontal="left" vertical="center"/>
    </xf>
    <xf numFmtId="0" fontId="13" fillId="2" borderId="34" xfId="0" applyFont="1" applyFill="1" applyBorder="1" applyAlignment="1">
      <alignment horizontal="center" vertical="center" wrapText="1"/>
    </xf>
    <xf numFmtId="0" fontId="33" fillId="2" borderId="34" xfId="0" applyFont="1" applyFill="1" applyBorder="1" applyAlignment="1">
      <alignment horizontal="center" vertical="center" wrapText="1"/>
    </xf>
    <xf numFmtId="0" fontId="32" fillId="2" borderId="29" xfId="0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left" vertical="center"/>
    </xf>
    <xf numFmtId="0" fontId="13" fillId="2" borderId="1" xfId="0" applyFont="1" applyFill="1" applyBorder="1" applyAlignment="1">
      <alignment horizontal="center" vertical="center" wrapText="1"/>
    </xf>
    <xf numFmtId="0" fontId="33" fillId="2" borderId="1" xfId="0" applyFont="1" applyFill="1" applyBorder="1" applyAlignment="1">
      <alignment horizontal="center" vertical="center" wrapText="1"/>
    </xf>
    <xf numFmtId="0" fontId="44" fillId="2" borderId="5" xfId="0" applyFont="1" applyFill="1" applyBorder="1" applyAlignment="1" applyProtection="1">
      <alignment horizontal="center" vertical="center"/>
    </xf>
    <xf numFmtId="4" fontId="48" fillId="0" borderId="0" xfId="0" applyNumberFormat="1" applyFont="1"/>
    <xf numFmtId="4" fontId="49" fillId="0" borderId="0" xfId="2" applyNumberFormat="1" applyFont="1" applyBorder="1" applyAlignment="1">
      <alignment vertical="center"/>
    </xf>
    <xf numFmtId="189" fontId="47" fillId="0" borderId="0" xfId="2" applyNumberFormat="1" applyFont="1" applyBorder="1" applyAlignment="1">
      <alignment vertical="center"/>
    </xf>
    <xf numFmtId="0" fontId="16" fillId="5" borderId="0" xfId="0" applyFont="1" applyFill="1" applyAlignment="1">
      <alignment horizontal="center" vertical="center"/>
    </xf>
    <xf numFmtId="0" fontId="17" fillId="5" borderId="0" xfId="0" applyFont="1" applyFill="1" applyAlignment="1">
      <alignment horizontal="center" vertical="center"/>
    </xf>
    <xf numFmtId="0" fontId="23" fillId="5" borderId="0" xfId="0" applyFont="1" applyFill="1" applyBorder="1" applyAlignment="1" applyProtection="1">
      <alignment horizontal="center" vertical="center"/>
    </xf>
    <xf numFmtId="0" fontId="14" fillId="5" borderId="0" xfId="0" applyFont="1" applyFill="1" applyAlignment="1" applyProtection="1">
      <alignment horizontal="center" vertical="center"/>
    </xf>
    <xf numFmtId="0" fontId="16" fillId="5" borderId="0" xfId="0" applyFont="1" applyFill="1" applyAlignment="1" applyProtection="1">
      <alignment horizontal="center" vertical="center"/>
    </xf>
    <xf numFmtId="0" fontId="9" fillId="0" borderId="0" xfId="0" applyFont="1" applyAlignment="1">
      <alignment horizontal="center"/>
    </xf>
    <xf numFmtId="0" fontId="38" fillId="0" borderId="0" xfId="0" applyFont="1" applyAlignment="1">
      <alignment horizontal="left" vertical="center" wrapText="1"/>
    </xf>
    <xf numFmtId="0" fontId="7" fillId="3" borderId="5" xfId="0" applyFont="1" applyFill="1" applyBorder="1" applyAlignment="1">
      <alignment horizontal="center" vertical="center"/>
    </xf>
    <xf numFmtId="0" fontId="12" fillId="3" borderId="5" xfId="0" applyFont="1" applyFill="1" applyBorder="1" applyAlignment="1" applyProtection="1">
      <alignment horizontal="center" vertical="center"/>
    </xf>
    <xf numFmtId="0" fontId="7" fillId="3" borderId="5" xfId="0" applyFont="1" applyFill="1" applyBorder="1" applyAlignment="1" applyProtection="1">
      <alignment horizontal="center" vertical="center"/>
    </xf>
    <xf numFmtId="0" fontId="13" fillId="3" borderId="22" xfId="0" applyFont="1" applyFill="1" applyBorder="1" applyAlignment="1">
      <alignment horizontal="right" vertical="center" wrapText="1"/>
    </xf>
    <xf numFmtId="0" fontId="13" fillId="3" borderId="23" xfId="0" applyFont="1" applyFill="1" applyBorder="1" applyAlignment="1">
      <alignment horizontal="right" vertical="center" wrapText="1"/>
    </xf>
    <xf numFmtId="0" fontId="13" fillId="3" borderId="11" xfId="0" applyFont="1" applyFill="1" applyBorder="1" applyAlignment="1">
      <alignment horizontal="center" vertical="center" wrapText="1"/>
    </xf>
    <xf numFmtId="0" fontId="13" fillId="3" borderId="12" xfId="0" applyFont="1" applyFill="1" applyBorder="1" applyAlignment="1">
      <alignment horizontal="center" vertical="center" wrapText="1"/>
    </xf>
    <xf numFmtId="0" fontId="13" fillId="3" borderId="13" xfId="0" applyFont="1" applyFill="1" applyBorder="1" applyAlignment="1">
      <alignment horizontal="center" vertical="center" wrapText="1"/>
    </xf>
    <xf numFmtId="0" fontId="21" fillId="3" borderId="35" xfId="0" applyFont="1" applyFill="1" applyBorder="1" applyAlignment="1">
      <alignment horizontal="center" vertical="center"/>
    </xf>
    <xf numFmtId="0" fontId="21" fillId="3" borderId="36" xfId="0" applyFont="1" applyFill="1" applyBorder="1" applyAlignment="1">
      <alignment horizontal="center" vertical="center"/>
    </xf>
    <xf numFmtId="0" fontId="5" fillId="3" borderId="37" xfId="0" applyFont="1" applyFill="1" applyBorder="1" applyAlignment="1" applyProtection="1">
      <alignment horizontal="center" vertical="center"/>
    </xf>
    <xf numFmtId="0" fontId="5" fillId="3" borderId="31" xfId="0" applyFont="1" applyFill="1" applyBorder="1" applyAlignment="1" applyProtection="1">
      <alignment horizontal="center" vertical="center"/>
    </xf>
    <xf numFmtId="2" fontId="45" fillId="2" borderId="38" xfId="2" applyNumberFormat="1" applyFont="1" applyFill="1" applyBorder="1" applyAlignment="1">
      <alignment horizontal="center" vertical="center"/>
    </xf>
    <xf numFmtId="2" fontId="45" fillId="2" borderId="12" xfId="2" applyNumberFormat="1" applyFont="1" applyFill="1" applyBorder="1" applyAlignment="1">
      <alignment horizontal="center" vertical="center"/>
    </xf>
    <xf numFmtId="0" fontId="24" fillId="0" borderId="0" xfId="0" applyFont="1" applyAlignment="1">
      <alignment horizontal="left" vertical="center" indent="1"/>
    </xf>
    <xf numFmtId="0" fontId="14" fillId="5" borderId="0" xfId="0" applyFont="1" applyFill="1" applyAlignment="1">
      <alignment horizontal="center" vertical="center"/>
    </xf>
  </cellXfs>
  <cellStyles count="4">
    <cellStyle name="ANCLAS,REZONES Y SUS PARTES,DE FUNDICION,DE HIERRO O DE ACERO" xfId="1"/>
    <cellStyle name="Normal" xfId="0" builtinId="0"/>
    <cellStyle name="Normal_Hoja2" xfId="2"/>
    <cellStyle name="Porcentaje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6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8</xdr:col>
      <xdr:colOff>19050</xdr:colOff>
      <xdr:row>3</xdr:row>
      <xdr:rowOff>76200</xdr:rowOff>
    </xdr:to>
    <xdr:pic>
      <xdr:nvPicPr>
        <xdr:cNvPr id="12738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55</xdr:row>
      <xdr:rowOff>76200</xdr:rowOff>
    </xdr:from>
    <xdr:to>
      <xdr:col>7</xdr:col>
      <xdr:colOff>561975</xdr:colOff>
      <xdr:row>59</xdr:row>
      <xdr:rowOff>123825</xdr:rowOff>
    </xdr:to>
    <xdr:pic>
      <xdr:nvPicPr>
        <xdr:cNvPr id="12739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98207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60</xdr:row>
      <xdr:rowOff>76200</xdr:rowOff>
    </xdr:from>
    <xdr:to>
      <xdr:col>8</xdr:col>
      <xdr:colOff>19050</xdr:colOff>
      <xdr:row>63</xdr:row>
      <xdr:rowOff>152400</xdr:rowOff>
    </xdr:to>
    <xdr:pic>
      <xdr:nvPicPr>
        <xdr:cNvPr id="12740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791700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115</xdr:row>
      <xdr:rowOff>57150</xdr:rowOff>
    </xdr:from>
    <xdr:to>
      <xdr:col>7</xdr:col>
      <xdr:colOff>561975</xdr:colOff>
      <xdr:row>119</xdr:row>
      <xdr:rowOff>104775</xdr:rowOff>
    </xdr:to>
    <xdr:pic>
      <xdr:nvPicPr>
        <xdr:cNvPr id="12741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867852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66675</xdr:rowOff>
    </xdr:from>
    <xdr:to>
      <xdr:col>7</xdr:col>
      <xdr:colOff>676275</xdr:colOff>
      <xdr:row>54</xdr:row>
      <xdr:rowOff>152400</xdr:rowOff>
    </xdr:to>
    <xdr:pic>
      <xdr:nvPicPr>
        <xdr:cNvPr id="1274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76300"/>
          <a:ext cx="5448300" cy="802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65</xdr:row>
      <xdr:rowOff>0</xdr:rowOff>
    </xdr:from>
    <xdr:to>
      <xdr:col>7</xdr:col>
      <xdr:colOff>781050</xdr:colOff>
      <xdr:row>108</xdr:row>
      <xdr:rowOff>76200</xdr:rowOff>
    </xdr:to>
    <xdr:pic>
      <xdr:nvPicPr>
        <xdr:cNvPr id="12743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0525125"/>
          <a:ext cx="5553075" cy="7038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8</xdr:col>
      <xdr:colOff>28575</xdr:colOff>
      <xdr:row>3</xdr:row>
      <xdr:rowOff>114300</xdr:rowOff>
    </xdr:to>
    <xdr:pic>
      <xdr:nvPicPr>
        <xdr:cNvPr id="6385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5530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57150</xdr:rowOff>
    </xdr:from>
    <xdr:to>
      <xdr:col>8</xdr:col>
      <xdr:colOff>0</xdr:colOff>
      <xdr:row>57</xdr:row>
      <xdr:rowOff>104775</xdr:rowOff>
    </xdr:to>
    <xdr:pic>
      <xdr:nvPicPr>
        <xdr:cNvPr id="6386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639175"/>
          <a:ext cx="54578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8</xdr:col>
      <xdr:colOff>0</xdr:colOff>
      <xdr:row>3</xdr:row>
      <xdr:rowOff>66675</xdr:rowOff>
    </xdr:to>
    <xdr:pic>
      <xdr:nvPicPr>
        <xdr:cNvPr id="10601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55911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85725</xdr:rowOff>
    </xdr:from>
    <xdr:to>
      <xdr:col>7</xdr:col>
      <xdr:colOff>533400</xdr:colOff>
      <xdr:row>57</xdr:row>
      <xdr:rowOff>133350</xdr:rowOff>
    </xdr:to>
    <xdr:pic>
      <xdr:nvPicPr>
        <xdr:cNvPr id="10602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29627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10</xdr:row>
      <xdr:rowOff>19050</xdr:rowOff>
    </xdr:from>
    <xdr:to>
      <xdr:col>6</xdr:col>
      <xdr:colOff>619125</xdr:colOff>
      <xdr:row>25</xdr:row>
      <xdr:rowOff>133350</xdr:rowOff>
    </xdr:to>
    <xdr:pic>
      <xdr:nvPicPr>
        <xdr:cNvPr id="1060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638300"/>
          <a:ext cx="4610100" cy="240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</xdr:row>
      <xdr:rowOff>0</xdr:rowOff>
    </xdr:from>
    <xdr:to>
      <xdr:col>7</xdr:col>
      <xdr:colOff>590550</xdr:colOff>
      <xdr:row>50</xdr:row>
      <xdr:rowOff>9525</xdr:rowOff>
    </xdr:to>
    <xdr:pic>
      <xdr:nvPicPr>
        <xdr:cNvPr id="1060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4400550"/>
          <a:ext cx="5391150" cy="3362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733425</xdr:colOff>
      <xdr:row>4</xdr:row>
      <xdr:rowOff>9525</xdr:rowOff>
    </xdr:to>
    <xdr:pic>
      <xdr:nvPicPr>
        <xdr:cNvPr id="1261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61245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52</xdr:row>
      <xdr:rowOff>28575</xdr:rowOff>
    </xdr:from>
    <xdr:to>
      <xdr:col>10</xdr:col>
      <xdr:colOff>752475</xdr:colOff>
      <xdr:row>57</xdr:row>
      <xdr:rowOff>0</xdr:rowOff>
    </xdr:to>
    <xdr:pic>
      <xdr:nvPicPr>
        <xdr:cNvPr id="1262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477250"/>
          <a:ext cx="61341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8</xdr:col>
      <xdr:colOff>704850</xdr:colOff>
      <xdr:row>3</xdr:row>
      <xdr:rowOff>152400</xdr:rowOff>
    </xdr:to>
    <xdr:pic>
      <xdr:nvPicPr>
        <xdr:cNvPr id="7405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9531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38100</xdr:rowOff>
    </xdr:from>
    <xdr:to>
      <xdr:col>8</xdr:col>
      <xdr:colOff>704850</xdr:colOff>
      <xdr:row>57</xdr:row>
      <xdr:rowOff>142875</xdr:rowOff>
    </xdr:to>
    <xdr:pic>
      <xdr:nvPicPr>
        <xdr:cNvPr id="7406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582025"/>
          <a:ext cx="59436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9525</xdr:rowOff>
    </xdr:from>
    <xdr:to>
      <xdr:col>14</xdr:col>
      <xdr:colOff>438150</xdr:colOff>
      <xdr:row>4</xdr:row>
      <xdr:rowOff>0</xdr:rowOff>
    </xdr:to>
    <xdr:pic>
      <xdr:nvPicPr>
        <xdr:cNvPr id="8877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9525"/>
          <a:ext cx="59531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123825</xdr:rowOff>
    </xdr:from>
    <xdr:to>
      <xdr:col>14</xdr:col>
      <xdr:colOff>419100</xdr:colOff>
      <xdr:row>57</xdr:row>
      <xdr:rowOff>142875</xdr:rowOff>
    </xdr:to>
    <xdr:pic>
      <xdr:nvPicPr>
        <xdr:cNvPr id="8878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667750"/>
          <a:ext cx="59436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180975</xdr:colOff>
      <xdr:row>15</xdr:row>
      <xdr:rowOff>142875</xdr:rowOff>
    </xdr:from>
    <xdr:to>
      <xdr:col>7</xdr:col>
      <xdr:colOff>180975</xdr:colOff>
      <xdr:row>17</xdr:row>
      <xdr:rowOff>0</xdr:rowOff>
    </xdr:to>
    <xdr:sp macro="" textlink="">
      <xdr:nvSpPr>
        <xdr:cNvPr id="8879" name="Line 1"/>
        <xdr:cNvSpPr>
          <a:spLocks noChangeShapeType="1"/>
        </xdr:cNvSpPr>
      </xdr:nvSpPr>
      <xdr:spPr bwMode="auto">
        <a:xfrm>
          <a:off x="40671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190500</xdr:colOff>
      <xdr:row>15</xdr:row>
      <xdr:rowOff>142875</xdr:rowOff>
    </xdr:from>
    <xdr:to>
      <xdr:col>8</xdr:col>
      <xdr:colOff>190500</xdr:colOff>
      <xdr:row>17</xdr:row>
      <xdr:rowOff>0</xdr:rowOff>
    </xdr:to>
    <xdr:sp macro="" textlink="">
      <xdr:nvSpPr>
        <xdr:cNvPr id="8880" name="Line 1"/>
        <xdr:cNvSpPr>
          <a:spLocks noChangeShapeType="1"/>
        </xdr:cNvSpPr>
      </xdr:nvSpPr>
      <xdr:spPr bwMode="auto">
        <a:xfrm>
          <a:off x="40671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190500</xdr:colOff>
      <xdr:row>15</xdr:row>
      <xdr:rowOff>142875</xdr:rowOff>
    </xdr:from>
    <xdr:to>
      <xdr:col>6</xdr:col>
      <xdr:colOff>190500</xdr:colOff>
      <xdr:row>17</xdr:row>
      <xdr:rowOff>0</xdr:rowOff>
    </xdr:to>
    <xdr:sp macro="" textlink="">
      <xdr:nvSpPr>
        <xdr:cNvPr id="8881" name="Line 1"/>
        <xdr:cNvSpPr>
          <a:spLocks noChangeShapeType="1"/>
        </xdr:cNvSpPr>
      </xdr:nvSpPr>
      <xdr:spPr bwMode="auto">
        <a:xfrm>
          <a:off x="40671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171450</xdr:colOff>
      <xdr:row>15</xdr:row>
      <xdr:rowOff>142875</xdr:rowOff>
    </xdr:from>
    <xdr:to>
      <xdr:col>10</xdr:col>
      <xdr:colOff>171450</xdr:colOff>
      <xdr:row>17</xdr:row>
      <xdr:rowOff>0</xdr:rowOff>
    </xdr:to>
    <xdr:sp macro="" textlink="">
      <xdr:nvSpPr>
        <xdr:cNvPr id="8882" name="Line 1"/>
        <xdr:cNvSpPr>
          <a:spLocks noChangeShapeType="1"/>
        </xdr:cNvSpPr>
      </xdr:nvSpPr>
      <xdr:spPr bwMode="auto">
        <a:xfrm>
          <a:off x="40671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180975</xdr:colOff>
      <xdr:row>15</xdr:row>
      <xdr:rowOff>142875</xdr:rowOff>
    </xdr:from>
    <xdr:to>
      <xdr:col>9</xdr:col>
      <xdr:colOff>180975</xdr:colOff>
      <xdr:row>17</xdr:row>
      <xdr:rowOff>0</xdr:rowOff>
    </xdr:to>
    <xdr:sp macro="" textlink="">
      <xdr:nvSpPr>
        <xdr:cNvPr id="8883" name="Line 1"/>
        <xdr:cNvSpPr>
          <a:spLocks noChangeShapeType="1"/>
        </xdr:cNvSpPr>
      </xdr:nvSpPr>
      <xdr:spPr bwMode="auto">
        <a:xfrm>
          <a:off x="40671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190500</xdr:colOff>
      <xdr:row>15</xdr:row>
      <xdr:rowOff>142875</xdr:rowOff>
    </xdr:from>
    <xdr:to>
      <xdr:col>11</xdr:col>
      <xdr:colOff>190500</xdr:colOff>
      <xdr:row>17</xdr:row>
      <xdr:rowOff>0</xdr:rowOff>
    </xdr:to>
    <xdr:sp macro="" textlink="">
      <xdr:nvSpPr>
        <xdr:cNvPr id="8884" name="Line 1"/>
        <xdr:cNvSpPr>
          <a:spLocks noChangeShapeType="1"/>
        </xdr:cNvSpPr>
      </xdr:nvSpPr>
      <xdr:spPr bwMode="auto">
        <a:xfrm>
          <a:off x="40671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8</xdr:col>
      <xdr:colOff>0</xdr:colOff>
      <xdr:row>3</xdr:row>
      <xdr:rowOff>66675</xdr:rowOff>
    </xdr:to>
    <xdr:pic>
      <xdr:nvPicPr>
        <xdr:cNvPr id="4324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55911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50</xdr:row>
      <xdr:rowOff>114300</xdr:rowOff>
    </xdr:from>
    <xdr:to>
      <xdr:col>7</xdr:col>
      <xdr:colOff>561975</xdr:colOff>
      <xdr:row>54</xdr:row>
      <xdr:rowOff>161925</xdr:rowOff>
    </xdr:to>
    <xdr:pic>
      <xdr:nvPicPr>
        <xdr:cNvPr id="4325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62012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8</xdr:col>
      <xdr:colOff>47625</xdr:colOff>
      <xdr:row>3</xdr:row>
      <xdr:rowOff>76200</xdr:rowOff>
    </xdr:to>
    <xdr:pic>
      <xdr:nvPicPr>
        <xdr:cNvPr id="11709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57150</xdr:rowOff>
    </xdr:from>
    <xdr:to>
      <xdr:col>7</xdr:col>
      <xdr:colOff>590550</xdr:colOff>
      <xdr:row>57</xdr:row>
      <xdr:rowOff>104775</xdr:rowOff>
    </xdr:to>
    <xdr:pic>
      <xdr:nvPicPr>
        <xdr:cNvPr id="11710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63917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85725</xdr:rowOff>
    </xdr:from>
    <xdr:to>
      <xdr:col>8</xdr:col>
      <xdr:colOff>38100</xdr:colOff>
      <xdr:row>52</xdr:row>
      <xdr:rowOff>57150</xdr:rowOff>
    </xdr:to>
    <xdr:pic>
      <xdr:nvPicPr>
        <xdr:cNvPr id="11711" name="3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34" t="6345" b="18277"/>
        <a:stretch>
          <a:fillRect/>
        </a:stretch>
      </xdr:blipFill>
      <xdr:spPr bwMode="auto">
        <a:xfrm>
          <a:off x="114300" y="895350"/>
          <a:ext cx="5572125" cy="7581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58</xdr:row>
      <xdr:rowOff>47625</xdr:rowOff>
    </xdr:from>
    <xdr:to>
      <xdr:col>8</xdr:col>
      <xdr:colOff>47625</xdr:colOff>
      <xdr:row>61</xdr:row>
      <xdr:rowOff>123825</xdr:rowOff>
    </xdr:to>
    <xdr:pic>
      <xdr:nvPicPr>
        <xdr:cNvPr id="11712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439275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111</xdr:row>
      <xdr:rowOff>57150</xdr:rowOff>
    </xdr:from>
    <xdr:to>
      <xdr:col>7</xdr:col>
      <xdr:colOff>590550</xdr:colOff>
      <xdr:row>115</xdr:row>
      <xdr:rowOff>104775</xdr:rowOff>
    </xdr:to>
    <xdr:pic>
      <xdr:nvPicPr>
        <xdr:cNvPr id="11713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803082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62</xdr:row>
      <xdr:rowOff>85725</xdr:rowOff>
    </xdr:from>
    <xdr:to>
      <xdr:col>8</xdr:col>
      <xdr:colOff>38100</xdr:colOff>
      <xdr:row>109</xdr:row>
      <xdr:rowOff>47625</xdr:rowOff>
    </xdr:to>
    <xdr:pic>
      <xdr:nvPicPr>
        <xdr:cNvPr id="11714" name="7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19" t="5115" b="19601"/>
        <a:stretch>
          <a:fillRect/>
        </a:stretch>
      </xdr:blipFill>
      <xdr:spPr bwMode="auto">
        <a:xfrm>
          <a:off x="9525" y="10125075"/>
          <a:ext cx="5676900" cy="7572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E5:E119"/>
  <sheetViews>
    <sheetView showGridLines="0" zoomScale="150" workbookViewId="0">
      <selection activeCell="E5" sqref="E5"/>
    </sheetView>
  </sheetViews>
  <sheetFormatPr baseColWidth="10" defaultRowHeight="12.75" x14ac:dyDescent="0.2"/>
  <cols>
    <col min="1" max="1" width="1.7109375" customWidth="1"/>
    <col min="2" max="3" width="11.85546875" customWidth="1"/>
    <col min="4" max="4" width="11.5703125" customWidth="1"/>
    <col min="5" max="5" width="12.5703125" customWidth="1"/>
    <col min="6" max="8" width="11.85546875" customWidth="1"/>
    <col min="9" max="9" width="1.7109375" customWidth="1"/>
  </cols>
  <sheetData>
    <row r="5" spans="5:5" x14ac:dyDescent="0.2">
      <c r="E5" s="125" t="s">
        <v>174</v>
      </c>
    </row>
    <row r="7" spans="5:5" ht="12.75" customHeight="1" x14ac:dyDescent="0.2"/>
    <row r="8" spans="5:5" ht="12.75" customHeight="1" x14ac:dyDescent="0.2"/>
    <row r="9" spans="5:5" ht="12.75" customHeight="1" x14ac:dyDescent="0.2"/>
    <row r="10" spans="5:5" ht="12.75" customHeight="1" x14ac:dyDescent="0.2"/>
    <row r="11" spans="5:5" ht="12.75" customHeight="1" x14ac:dyDescent="0.2"/>
    <row r="12" spans="5:5" ht="12.75" customHeight="1" x14ac:dyDescent="0.2"/>
    <row r="13" spans="5:5" ht="12.75" customHeight="1" x14ac:dyDescent="0.2"/>
    <row r="14" spans="5:5" ht="12.75" customHeight="1" x14ac:dyDescent="0.2"/>
    <row r="15" spans="5:5" ht="12.75" customHeight="1" x14ac:dyDescent="0.2"/>
    <row r="16" spans="5:5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spans="5:5" ht="12.75" customHeight="1" x14ac:dyDescent="0.2"/>
    <row r="50" spans="5:5" ht="12.75" customHeight="1" x14ac:dyDescent="0.2"/>
    <row r="51" spans="5:5" ht="12.75" customHeight="1" x14ac:dyDescent="0.2"/>
    <row r="52" spans="5:5" ht="12.75" customHeight="1" x14ac:dyDescent="0.2"/>
    <row r="53" spans="5:5" ht="12.75" customHeight="1" x14ac:dyDescent="0.2"/>
    <row r="54" spans="5:5" ht="12.75" customHeight="1" x14ac:dyDescent="0.2"/>
    <row r="59" spans="5:5" x14ac:dyDescent="0.2">
      <c r="E59" s="45"/>
    </row>
    <row r="119" spans="5:5" x14ac:dyDescent="0.2">
      <c r="E119" s="45"/>
    </row>
  </sheetData>
  <phoneticPr fontId="40" type="noConversion"/>
  <pageMargins left="0.98425196850393704" right="0.19685039370078741" top="0.59055118110236227" bottom="0.19685039370078741" header="0" footer="0"/>
  <pageSetup paperSize="9" orientation="portrait" horizontalDpi="4294967294" verticalDpi="4294967294" r:id="rId1"/>
  <headerFooter alignWithMargins="0"/>
  <rowBreaks count="1" manualBreakCount="1">
    <brk id="60" max="8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H57"/>
  <sheetViews>
    <sheetView showGridLines="0" tabSelected="1" zoomScale="150" zoomScaleNormal="150" workbookViewId="0">
      <selection activeCell="B7" sqref="B7:H8"/>
    </sheetView>
  </sheetViews>
  <sheetFormatPr baseColWidth="10" defaultRowHeight="12.75" x14ac:dyDescent="0.2"/>
  <cols>
    <col min="1" max="1" width="1.7109375" customWidth="1"/>
    <col min="2" max="8" width="11.7109375" customWidth="1"/>
    <col min="9" max="9" width="1.7109375" customWidth="1"/>
  </cols>
  <sheetData>
    <row r="7" spans="2:8" x14ac:dyDescent="0.2">
      <c r="B7" s="197" t="s">
        <v>60</v>
      </c>
      <c r="C7" s="198"/>
      <c r="D7" s="198"/>
      <c r="E7" s="198"/>
      <c r="F7" s="198"/>
      <c r="G7" s="198"/>
      <c r="H7" s="198"/>
    </row>
    <row r="8" spans="2:8" x14ac:dyDescent="0.2">
      <c r="B8" s="198"/>
      <c r="C8" s="198"/>
      <c r="D8" s="198"/>
      <c r="E8" s="198"/>
      <c r="F8" s="198"/>
      <c r="G8" s="198"/>
      <c r="H8" s="198"/>
    </row>
    <row r="9" spans="2:8" ht="12.75" customHeight="1" x14ac:dyDescent="0.2"/>
    <row r="10" spans="2:8" ht="12.75" customHeight="1" x14ac:dyDescent="0.2"/>
    <row r="11" spans="2:8" ht="12.75" customHeight="1" x14ac:dyDescent="0.2">
      <c r="B11" s="42" t="s">
        <v>33</v>
      </c>
      <c r="C11" s="42"/>
      <c r="D11" s="43"/>
      <c r="E11" s="44"/>
      <c r="F11" s="44"/>
      <c r="G11" s="44"/>
      <c r="H11" s="44"/>
    </row>
    <row r="12" spans="2:8" ht="12.75" customHeight="1" x14ac:dyDescent="0.2">
      <c r="B12" s="42" t="s">
        <v>35</v>
      </c>
      <c r="C12" s="42"/>
      <c r="D12" s="43"/>
      <c r="E12" s="44"/>
      <c r="F12" s="44"/>
      <c r="G12" s="44"/>
      <c r="H12" s="44"/>
    </row>
    <row r="13" spans="2:8" ht="12.75" customHeight="1" x14ac:dyDescent="0.2">
      <c r="B13" s="42" t="s">
        <v>36</v>
      </c>
      <c r="C13" s="46"/>
      <c r="D13" s="43"/>
      <c r="E13" s="44"/>
      <c r="F13" s="44"/>
      <c r="G13" s="44"/>
      <c r="H13" s="44"/>
    </row>
    <row r="14" spans="2:8" ht="12.75" customHeight="1" x14ac:dyDescent="0.2">
      <c r="B14" s="47" t="s">
        <v>37</v>
      </c>
      <c r="C14" s="48"/>
      <c r="D14" s="43"/>
      <c r="E14" s="44"/>
      <c r="F14" s="44"/>
      <c r="G14" s="44"/>
      <c r="H14" s="44"/>
    </row>
    <row r="15" spans="2:8" ht="12.75" customHeight="1" x14ac:dyDescent="0.2">
      <c r="B15" s="47" t="s">
        <v>38</v>
      </c>
      <c r="C15" s="47"/>
      <c r="D15" s="43"/>
      <c r="E15" s="44"/>
      <c r="F15" s="44"/>
      <c r="G15" s="44"/>
      <c r="H15" s="44"/>
    </row>
    <row r="16" spans="2:8" ht="12.75" customHeight="1" x14ac:dyDescent="0.2"/>
    <row r="17" spans="2:8" ht="12.75" customHeight="1" x14ac:dyDescent="0.2"/>
    <row r="18" spans="2:8" ht="12.75" customHeight="1" x14ac:dyDescent="0.2"/>
    <row r="19" spans="2:8" ht="12.75" customHeight="1" x14ac:dyDescent="0.2"/>
    <row r="20" spans="2:8" ht="12.75" customHeight="1" x14ac:dyDescent="0.2"/>
    <row r="21" spans="2:8" ht="12.75" customHeight="1" x14ac:dyDescent="0.2"/>
    <row r="22" spans="2:8" ht="12.75" customHeight="1" x14ac:dyDescent="0.2"/>
    <row r="23" spans="2:8" ht="12.75" customHeight="1" x14ac:dyDescent="0.2"/>
    <row r="24" spans="2:8" ht="12.75" customHeight="1" x14ac:dyDescent="0.2"/>
    <row r="25" spans="2:8" ht="12.75" customHeight="1" x14ac:dyDescent="0.2"/>
    <row r="26" spans="2:8" ht="12.75" customHeight="1" x14ac:dyDescent="0.2"/>
    <row r="27" spans="2:8" ht="12.75" customHeight="1" x14ac:dyDescent="0.2"/>
    <row r="28" spans="2:8" ht="12.75" customHeight="1" x14ac:dyDescent="0.2"/>
    <row r="29" spans="2:8" ht="12.75" customHeight="1" x14ac:dyDescent="0.2"/>
    <row r="30" spans="2:8" ht="12.75" customHeight="1" x14ac:dyDescent="0.2">
      <c r="B30" s="199" t="s">
        <v>58</v>
      </c>
      <c r="C30" s="199"/>
      <c r="D30" s="199"/>
      <c r="E30" s="199"/>
      <c r="F30" s="199"/>
      <c r="G30" s="199"/>
      <c r="H30" s="199"/>
    </row>
    <row r="31" spans="2:8" ht="12.75" customHeight="1" x14ac:dyDescent="0.2">
      <c r="B31" s="115" t="s">
        <v>179</v>
      </c>
      <c r="C31" s="116"/>
      <c r="D31" s="114"/>
      <c r="E31" s="116"/>
      <c r="F31" s="114"/>
      <c r="G31" s="114"/>
      <c r="H31" s="114"/>
    </row>
    <row r="32" spans="2:8" ht="12.75" customHeight="1" x14ac:dyDescent="0.2">
      <c r="B32" s="115" t="s">
        <v>180</v>
      </c>
      <c r="C32" s="116"/>
      <c r="D32" s="114"/>
      <c r="E32" s="116"/>
      <c r="F32" s="114"/>
      <c r="G32" s="114"/>
      <c r="H32" s="114"/>
    </row>
    <row r="33" spans="2:8" ht="12.75" customHeight="1" x14ac:dyDescent="0.2">
      <c r="B33" s="115" t="s">
        <v>181</v>
      </c>
      <c r="C33" s="116"/>
      <c r="D33" s="114"/>
      <c r="E33" s="116"/>
      <c r="F33" s="114"/>
      <c r="G33" s="114"/>
      <c r="H33" s="114"/>
    </row>
    <row r="34" spans="2:8" ht="12.75" customHeight="1" x14ac:dyDescent="0.2">
      <c r="B34" s="115" t="s">
        <v>182</v>
      </c>
      <c r="C34" s="116"/>
      <c r="D34" s="114"/>
      <c r="E34" s="116"/>
      <c r="F34" s="114"/>
      <c r="G34" s="114"/>
      <c r="H34" s="114"/>
    </row>
    <row r="35" spans="2:8" ht="12.75" customHeight="1" x14ac:dyDescent="0.2">
      <c r="B35" s="115" t="s">
        <v>183</v>
      </c>
      <c r="C35" s="116"/>
      <c r="D35" s="114"/>
      <c r="E35" s="116"/>
      <c r="F35" s="114"/>
      <c r="G35" s="114"/>
      <c r="H35" s="114"/>
    </row>
    <row r="36" spans="2:8" ht="12.75" customHeight="1" x14ac:dyDescent="0.2">
      <c r="B36" s="115" t="s">
        <v>184</v>
      </c>
      <c r="C36" s="116"/>
      <c r="D36" s="114"/>
      <c r="E36" s="116"/>
      <c r="F36" s="114"/>
      <c r="G36" s="114"/>
      <c r="H36" s="114"/>
    </row>
    <row r="37" spans="2:8" ht="12.75" customHeight="1" x14ac:dyDescent="0.2">
      <c r="B37" s="115" t="s">
        <v>185</v>
      </c>
      <c r="C37" s="116"/>
      <c r="D37" s="114"/>
      <c r="E37" s="116"/>
      <c r="F37" s="114"/>
      <c r="G37" s="114"/>
      <c r="H37" s="114"/>
    </row>
    <row r="38" spans="2:8" ht="12.75" customHeight="1" x14ac:dyDescent="0.2"/>
    <row r="39" spans="2:8" ht="12.75" customHeight="1" x14ac:dyDescent="0.2"/>
    <row r="40" spans="2:8" ht="12.75" customHeight="1" x14ac:dyDescent="0.2"/>
    <row r="41" spans="2:8" ht="12.75" customHeight="1" x14ac:dyDescent="0.2"/>
    <row r="42" spans="2:8" ht="12.75" customHeight="1" x14ac:dyDescent="0.2"/>
    <row r="43" spans="2:8" ht="12.75" customHeight="1" x14ac:dyDescent="0.2"/>
    <row r="44" spans="2:8" ht="12.75" customHeight="1" x14ac:dyDescent="0.2"/>
    <row r="45" spans="2:8" ht="12.75" customHeight="1" x14ac:dyDescent="0.2"/>
    <row r="46" spans="2:8" ht="12.75" customHeight="1" x14ac:dyDescent="0.2"/>
    <row r="47" spans="2:8" ht="12.75" customHeight="1" x14ac:dyDescent="0.2"/>
    <row r="48" spans="2:8" ht="12.75" customHeight="1" x14ac:dyDescent="0.2"/>
    <row r="49" spans="2:8" ht="12.75" customHeight="1" x14ac:dyDescent="0.2"/>
    <row r="50" spans="2:8" ht="12.75" customHeight="1" x14ac:dyDescent="0.2"/>
    <row r="51" spans="2:8" ht="12.75" customHeight="1" x14ac:dyDescent="0.2">
      <c r="B51" s="42" t="s">
        <v>40</v>
      </c>
      <c r="C51" s="42"/>
      <c r="D51" s="124" t="s">
        <v>188</v>
      </c>
      <c r="E51" s="44"/>
      <c r="F51" s="44"/>
      <c r="G51" s="44"/>
      <c r="H51" s="44"/>
    </row>
    <row r="52" spans="2:8" ht="12.75" customHeight="1" x14ac:dyDescent="0.2">
      <c r="E52" s="13"/>
    </row>
    <row r="53" spans="2:8" ht="12.75" customHeight="1" x14ac:dyDescent="0.2"/>
    <row r="57" spans="2:8" x14ac:dyDescent="0.2">
      <c r="E57" s="45"/>
    </row>
  </sheetData>
  <mergeCells count="2">
    <mergeCell ref="B7:H8"/>
    <mergeCell ref="B30:H30"/>
  </mergeCells>
  <phoneticPr fontId="0" type="noConversion"/>
  <pageMargins left="0.98425196850393704" right="0.59055118110236227" top="0.59055118110236227" bottom="0.59055118110236227" header="0" footer="0"/>
  <pageSetup paperSize="9" orientation="portrait" horizontalDpi="1200" verticalDpi="12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V62"/>
  <sheetViews>
    <sheetView showGridLines="0" zoomScale="150" workbookViewId="0">
      <selection activeCell="B7" sqref="B7:H8"/>
    </sheetView>
  </sheetViews>
  <sheetFormatPr baseColWidth="10" defaultRowHeight="12.75" x14ac:dyDescent="0.2"/>
  <cols>
    <col min="1" max="1" width="1.28515625" customWidth="1"/>
    <col min="2" max="8" width="12" customWidth="1"/>
    <col min="9" max="9" width="1.28515625" customWidth="1"/>
  </cols>
  <sheetData>
    <row r="7" spans="2:11" ht="12.75" customHeight="1" x14ac:dyDescent="0.2">
      <c r="B7" s="197" t="s">
        <v>22</v>
      </c>
      <c r="C7" s="197"/>
      <c r="D7" s="197"/>
      <c r="E7" s="197"/>
      <c r="F7" s="197"/>
      <c r="G7" s="197"/>
      <c r="H7" s="197"/>
    </row>
    <row r="8" spans="2:11" x14ac:dyDescent="0.2">
      <c r="B8" s="197"/>
      <c r="C8" s="197"/>
      <c r="D8" s="197"/>
      <c r="E8" s="197"/>
      <c r="F8" s="197"/>
      <c r="G8" s="197"/>
      <c r="H8" s="197"/>
    </row>
    <row r="9" spans="2:11" ht="12.75" customHeight="1" x14ac:dyDescent="0.2"/>
    <row r="10" spans="2:11" ht="12.75" customHeight="1" x14ac:dyDescent="0.2">
      <c r="B10" s="49" t="s">
        <v>72</v>
      </c>
      <c r="C10" s="50"/>
      <c r="D10" s="133"/>
      <c r="K10" s="117"/>
    </row>
    <row r="11" spans="2:11" ht="12" customHeight="1" x14ac:dyDescent="0.2">
      <c r="K11" s="117"/>
    </row>
    <row r="12" spans="2:11" ht="12" customHeight="1" x14ac:dyDescent="0.2">
      <c r="K12" s="117"/>
    </row>
    <row r="13" spans="2:11" ht="12" customHeight="1" x14ac:dyDescent="0.2">
      <c r="K13" s="117"/>
    </row>
    <row r="14" spans="2:11" ht="12" customHeight="1" x14ac:dyDescent="0.2">
      <c r="K14" s="117"/>
    </row>
    <row r="15" spans="2:11" ht="12" customHeight="1" x14ac:dyDescent="0.2"/>
    <row r="16" spans="2:11" ht="12" customHeight="1" x14ac:dyDescent="0.2"/>
    <row r="17" spans="2:22" ht="12" customHeight="1" x14ac:dyDescent="0.2"/>
    <row r="18" spans="2:22" ht="12" customHeight="1" x14ac:dyDescent="0.2"/>
    <row r="19" spans="2:22" ht="12" customHeight="1" x14ac:dyDescent="0.2"/>
    <row r="20" spans="2:22" ht="12" customHeight="1" x14ac:dyDescent="0.2"/>
    <row r="21" spans="2:22" ht="12" customHeight="1" x14ac:dyDescent="0.2"/>
    <row r="22" spans="2:22" ht="12" customHeight="1" x14ac:dyDescent="0.2"/>
    <row r="23" spans="2:22" ht="12" customHeight="1" x14ac:dyDescent="0.2"/>
    <row r="24" spans="2:22" ht="12" customHeight="1" x14ac:dyDescent="0.2"/>
    <row r="25" spans="2:22" ht="12" customHeight="1" x14ac:dyDescent="0.2"/>
    <row r="26" spans="2:22" ht="12" customHeight="1" x14ac:dyDescent="0.2"/>
    <row r="27" spans="2:22" ht="15" customHeight="1" x14ac:dyDescent="0.2">
      <c r="B27" s="122" t="s">
        <v>71</v>
      </c>
      <c r="C27" s="50"/>
      <c r="D27" s="134" t="s">
        <v>70</v>
      </c>
      <c r="E27" s="132"/>
      <c r="F27" s="136" t="s">
        <v>59</v>
      </c>
      <c r="G27" s="137" t="s">
        <v>75</v>
      </c>
      <c r="H27" s="138" t="s">
        <v>75</v>
      </c>
      <c r="I27" s="135"/>
      <c r="M27" s="135"/>
      <c r="N27" s="135"/>
      <c r="P27" s="33"/>
      <c r="Q27" s="135" t="s">
        <v>74</v>
      </c>
      <c r="R27" s="135"/>
      <c r="S27" s="135"/>
      <c r="V27" s="14"/>
    </row>
    <row r="28" spans="2:22" ht="12" customHeight="1" x14ac:dyDescent="0.2"/>
    <row r="29" spans="2:22" ht="12" customHeight="1" x14ac:dyDescent="0.2"/>
    <row r="30" spans="2:22" ht="12" customHeight="1" x14ac:dyDescent="0.2"/>
    <row r="31" spans="2:22" ht="12" customHeight="1" x14ac:dyDescent="0.2"/>
    <row r="32" spans="2:22" ht="12" customHeight="1" x14ac:dyDescent="0.2"/>
    <row r="33" ht="12" customHeight="1" x14ac:dyDescent="0.2"/>
    <row r="34" ht="12" customHeight="1" x14ac:dyDescent="0.2"/>
    <row r="35" ht="12" customHeight="1" x14ac:dyDescent="0.2"/>
    <row r="36" ht="12" customHeight="1" x14ac:dyDescent="0.2"/>
    <row r="37" ht="12" customHeight="1" x14ac:dyDescent="0.2"/>
    <row r="38" ht="12" customHeight="1" x14ac:dyDescent="0.2"/>
    <row r="39" ht="12" customHeight="1" x14ac:dyDescent="0.2"/>
    <row r="40" ht="12" customHeight="1" x14ac:dyDescent="0.2"/>
    <row r="41" ht="12" customHeight="1" x14ac:dyDescent="0.2"/>
    <row r="42" ht="12" customHeight="1" x14ac:dyDescent="0.2"/>
    <row r="43" ht="12" customHeight="1" x14ac:dyDescent="0.2"/>
    <row r="44" ht="12" customHeight="1" x14ac:dyDescent="0.2"/>
    <row r="45" ht="12" customHeight="1" x14ac:dyDescent="0.2"/>
    <row r="46" ht="12" customHeight="1" x14ac:dyDescent="0.2"/>
    <row r="47" ht="12" customHeight="1" x14ac:dyDescent="0.2"/>
    <row r="48" ht="12" customHeight="1" x14ac:dyDescent="0.2"/>
    <row r="49" spans="2:14" ht="12" customHeight="1" x14ac:dyDescent="0.2"/>
    <row r="50" spans="2:14" ht="12" customHeight="1" x14ac:dyDescent="0.2"/>
    <row r="51" spans="2:14" ht="12" customHeight="1" x14ac:dyDescent="0.2"/>
    <row r="52" spans="2:14" ht="12" customHeight="1" x14ac:dyDescent="0.2">
      <c r="B52" s="122" t="s">
        <v>73</v>
      </c>
      <c r="C52" s="50"/>
      <c r="D52" s="163" t="s">
        <v>63</v>
      </c>
      <c r="E52" s="139"/>
      <c r="F52" s="139"/>
      <c r="G52" s="139"/>
    </row>
    <row r="53" spans="2:14" ht="12" customHeight="1" x14ac:dyDescent="0.2"/>
    <row r="54" spans="2:14" ht="12.75" customHeight="1" x14ac:dyDescent="0.2">
      <c r="B54" s="118"/>
      <c r="C54" s="118"/>
      <c r="D54" s="118"/>
      <c r="E54" s="118"/>
      <c r="F54" s="118"/>
      <c r="G54" s="118"/>
      <c r="H54" s="118"/>
    </row>
    <row r="55" spans="2:14" ht="12.75" customHeight="1" x14ac:dyDescent="0.2">
      <c r="B55" s="118"/>
      <c r="C55" s="118"/>
      <c r="D55" s="118"/>
      <c r="E55" s="118"/>
      <c r="F55" s="118"/>
      <c r="G55" s="118"/>
      <c r="H55" s="118"/>
    </row>
    <row r="56" spans="2:14" ht="12.75" customHeight="1" x14ac:dyDescent="0.2">
      <c r="B56" s="118"/>
      <c r="C56" s="118"/>
      <c r="D56" s="118"/>
      <c r="E56" s="118"/>
      <c r="F56" s="118"/>
      <c r="G56" s="118"/>
      <c r="H56" s="118"/>
    </row>
    <row r="57" spans="2:14" ht="12.75" customHeight="1" x14ac:dyDescent="0.2"/>
    <row r="60" spans="2:14" x14ac:dyDescent="0.2">
      <c r="B60" s="159" t="s">
        <v>108</v>
      </c>
      <c r="C60" s="160"/>
      <c r="D60" s="160"/>
      <c r="E60" s="161"/>
      <c r="F60" s="161"/>
      <c r="G60" s="161"/>
      <c r="H60" s="161"/>
      <c r="I60" s="161"/>
      <c r="J60" s="161"/>
      <c r="K60" s="161"/>
      <c r="L60" s="161"/>
      <c r="M60" s="161"/>
      <c r="N60" s="161"/>
    </row>
    <row r="61" spans="2:14" x14ac:dyDescent="0.2">
      <c r="B61" s="162" t="s">
        <v>109</v>
      </c>
      <c r="C61" s="160"/>
      <c r="D61" s="160"/>
      <c r="E61" s="161"/>
      <c r="F61" s="161"/>
      <c r="G61" s="161"/>
      <c r="H61" s="161"/>
      <c r="I61" s="161"/>
      <c r="J61" s="161"/>
      <c r="K61" s="161"/>
      <c r="L61" s="161"/>
      <c r="M61" s="161"/>
      <c r="N61" s="161"/>
    </row>
    <row r="62" spans="2:14" x14ac:dyDescent="0.2">
      <c r="B62" s="162"/>
      <c r="C62" s="160"/>
      <c r="D62" s="160"/>
      <c r="E62" s="161"/>
      <c r="F62" s="161"/>
      <c r="G62" s="161"/>
      <c r="H62" s="161"/>
      <c r="I62" s="161"/>
      <c r="J62" s="161"/>
      <c r="K62" s="161"/>
      <c r="L62" s="161"/>
      <c r="M62" s="161"/>
      <c r="N62" s="161"/>
    </row>
  </sheetData>
  <mergeCells count="1">
    <mergeCell ref="B7:H8"/>
  </mergeCells>
  <phoneticPr fontId="11" type="noConversion"/>
  <pageMargins left="0.98425196850393704" right="0.59055118110236227" top="0.78740157480314965" bottom="0.59055118110236227" header="0" footer="0"/>
  <pageSetup paperSize="9" orientation="portrait" horizontalDpi="300" verticalDpi="4294967294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L47"/>
  <sheetViews>
    <sheetView showGridLines="0" zoomScale="150" workbookViewId="0">
      <selection activeCell="B7" sqref="B7:J8"/>
    </sheetView>
  </sheetViews>
  <sheetFormatPr baseColWidth="10" defaultRowHeight="12.75" x14ac:dyDescent="0.2"/>
  <cols>
    <col min="1" max="1" width="0.85546875" customWidth="1"/>
    <col min="2" max="2" width="3.85546875" bestFit="1" customWidth="1"/>
    <col min="3" max="3" width="32" bestFit="1" customWidth="1"/>
    <col min="4" max="4" width="3.85546875" customWidth="1"/>
    <col min="5" max="6" width="6.28515625" customWidth="1"/>
    <col min="7" max="7" width="7" customWidth="1"/>
    <col min="8" max="8" width="4.7109375" customWidth="1"/>
    <col min="9" max="10" width="8.42578125" customWidth="1"/>
    <col min="12" max="12" width="0.85546875" customWidth="1"/>
  </cols>
  <sheetData>
    <row r="7" spans="2:12" ht="12.75" customHeight="1" x14ac:dyDescent="0.2">
      <c r="B7" s="200" t="s">
        <v>57</v>
      </c>
      <c r="C7" s="201"/>
      <c r="D7" s="201"/>
      <c r="E7" s="201"/>
      <c r="F7" s="201"/>
      <c r="G7" s="201"/>
      <c r="H7" s="201"/>
      <c r="I7" s="201"/>
      <c r="J7" s="201"/>
      <c r="K7" s="101"/>
      <c r="L7" s="1"/>
    </row>
    <row r="8" spans="2:12" ht="12.75" customHeight="1" x14ac:dyDescent="0.2">
      <c r="B8" s="201"/>
      <c r="C8" s="201"/>
      <c r="D8" s="201"/>
      <c r="E8" s="201"/>
      <c r="F8" s="201"/>
      <c r="G8" s="201"/>
      <c r="H8" s="201"/>
      <c r="I8" s="201"/>
      <c r="J8" s="201"/>
      <c r="K8" s="101"/>
      <c r="L8" s="1"/>
    </row>
    <row r="9" spans="2:12" x14ac:dyDescent="0.2">
      <c r="B9" s="202" t="s">
        <v>41</v>
      </c>
      <c r="C9" s="202"/>
      <c r="D9" s="202"/>
      <c r="E9" s="202"/>
      <c r="F9" s="202"/>
      <c r="G9" s="202"/>
      <c r="H9" s="202"/>
      <c r="I9" s="202"/>
      <c r="J9" s="202"/>
      <c r="K9" s="80"/>
      <c r="L9" s="1"/>
    </row>
    <row r="10" spans="2:12" x14ac:dyDescent="0.2">
      <c r="B10" s="2"/>
      <c r="C10" s="5"/>
      <c r="D10" s="5"/>
      <c r="E10" s="3"/>
      <c r="F10" s="3"/>
      <c r="G10" s="3"/>
      <c r="H10" s="1"/>
      <c r="I10" s="1"/>
      <c r="J10" s="1"/>
      <c r="K10" s="4"/>
      <c r="L10" s="1"/>
    </row>
    <row r="11" spans="2:12" s="7" customFormat="1" x14ac:dyDescent="0.2">
      <c r="B11" s="206" t="s">
        <v>49</v>
      </c>
      <c r="C11" s="105" t="s">
        <v>39</v>
      </c>
      <c r="D11" s="106"/>
      <c r="E11" s="204" t="s">
        <v>1</v>
      </c>
      <c r="F11" s="204"/>
      <c r="G11" s="204"/>
      <c r="H11" s="205" t="s">
        <v>2</v>
      </c>
      <c r="I11" s="205"/>
      <c r="J11" s="205"/>
      <c r="K11" s="102" t="s">
        <v>0</v>
      </c>
      <c r="L11" s="6"/>
    </row>
    <row r="12" spans="2:12" s="7" customFormat="1" x14ac:dyDescent="0.2">
      <c r="B12" s="206"/>
      <c r="C12" s="105" t="s">
        <v>48</v>
      </c>
      <c r="D12" s="104" t="s">
        <v>3</v>
      </c>
      <c r="E12" s="104" t="s">
        <v>4</v>
      </c>
      <c r="F12" s="104" t="s">
        <v>5</v>
      </c>
      <c r="G12" s="104" t="s">
        <v>6</v>
      </c>
      <c r="H12" s="104" t="s">
        <v>47</v>
      </c>
      <c r="I12" s="107" t="s">
        <v>7</v>
      </c>
      <c r="J12" s="107" t="s">
        <v>8</v>
      </c>
      <c r="K12" s="103" t="s">
        <v>9</v>
      </c>
      <c r="L12" s="6"/>
    </row>
    <row r="13" spans="2:12" x14ac:dyDescent="0.2">
      <c r="B13" s="16"/>
      <c r="C13" s="16"/>
      <c r="D13" s="16"/>
      <c r="E13" s="16"/>
      <c r="F13" s="16"/>
      <c r="G13" s="16"/>
      <c r="H13" s="16"/>
      <c r="I13" s="16"/>
      <c r="J13" s="16"/>
      <c r="K13" s="16"/>
    </row>
    <row r="14" spans="2:12" s="7" customFormat="1" x14ac:dyDescent="0.2">
      <c r="B14" s="51">
        <v>1</v>
      </c>
      <c r="C14" s="55" t="s">
        <v>10</v>
      </c>
      <c r="D14" s="52"/>
      <c r="E14" s="53"/>
      <c r="F14" s="53"/>
      <c r="G14" s="53"/>
      <c r="H14" s="52"/>
      <c r="I14" s="53"/>
      <c r="J14" s="52"/>
      <c r="K14" s="54"/>
      <c r="L14" s="6"/>
    </row>
    <row r="15" spans="2:12" s="7" customFormat="1" x14ac:dyDescent="0.2">
      <c r="B15" s="61">
        <v>1.1000000000000001</v>
      </c>
      <c r="C15" s="74" t="s">
        <v>17</v>
      </c>
      <c r="D15" s="62"/>
      <c r="E15" s="63"/>
      <c r="F15" s="63"/>
      <c r="G15" s="63"/>
      <c r="H15" s="64"/>
      <c r="I15" s="63"/>
      <c r="J15" s="65">
        <f>+I16</f>
        <v>9</v>
      </c>
      <c r="K15" s="66"/>
      <c r="L15" s="6"/>
    </row>
    <row r="16" spans="2:12" s="7" customFormat="1" x14ac:dyDescent="0.2">
      <c r="B16" s="67"/>
      <c r="C16" s="78" t="s">
        <v>28</v>
      </c>
      <c r="D16" s="68">
        <v>1</v>
      </c>
      <c r="E16" s="69">
        <v>15</v>
      </c>
      <c r="F16" s="69">
        <v>0.6</v>
      </c>
      <c r="G16" s="69">
        <v>1</v>
      </c>
      <c r="H16" s="70" t="s">
        <v>11</v>
      </c>
      <c r="I16" s="69">
        <f>E16*F16*G16</f>
        <v>9</v>
      </c>
      <c r="J16" s="71"/>
      <c r="K16" s="72"/>
      <c r="L16" s="6"/>
    </row>
    <row r="17" spans="2:12" s="7" customFormat="1" x14ac:dyDescent="0.2">
      <c r="B17" s="56"/>
      <c r="C17" s="57"/>
      <c r="D17" s="58"/>
      <c r="E17" s="59"/>
      <c r="F17" s="59"/>
      <c r="G17" s="59"/>
      <c r="H17" s="58"/>
      <c r="I17" s="59"/>
      <c r="J17" s="58"/>
      <c r="K17" s="60"/>
      <c r="L17" s="6"/>
    </row>
    <row r="18" spans="2:12" s="7" customFormat="1" x14ac:dyDescent="0.2">
      <c r="B18" s="51">
        <v>2</v>
      </c>
      <c r="C18" s="55" t="s">
        <v>84</v>
      </c>
      <c r="D18" s="52"/>
      <c r="E18" s="53"/>
      <c r="F18" s="53"/>
      <c r="G18" s="53"/>
      <c r="H18" s="52"/>
      <c r="I18" s="53"/>
      <c r="J18" s="52"/>
      <c r="K18" s="54"/>
      <c r="L18" s="6"/>
    </row>
    <row r="19" spans="2:12" s="7" customFormat="1" x14ac:dyDescent="0.2">
      <c r="B19" s="61">
        <v>2.1</v>
      </c>
      <c r="C19" s="74" t="s">
        <v>12</v>
      </c>
      <c r="D19" s="62"/>
      <c r="E19" s="63"/>
      <c r="F19" s="63"/>
      <c r="G19" s="63"/>
      <c r="H19" s="64"/>
      <c r="I19" s="63"/>
      <c r="J19" s="65">
        <f>+I20</f>
        <v>2.7</v>
      </c>
      <c r="K19" s="66"/>
      <c r="L19" s="6"/>
    </row>
    <row r="20" spans="2:12" s="7" customFormat="1" x14ac:dyDescent="0.2">
      <c r="B20" s="67"/>
      <c r="C20" s="78" t="s">
        <v>28</v>
      </c>
      <c r="D20" s="68">
        <v>1</v>
      </c>
      <c r="E20" s="69">
        <v>15</v>
      </c>
      <c r="F20" s="69">
        <v>0.45</v>
      </c>
      <c r="G20" s="69">
        <v>0.4</v>
      </c>
      <c r="H20" s="70" t="s">
        <v>11</v>
      </c>
      <c r="I20" s="69">
        <f>E20*F20*G20</f>
        <v>2.7</v>
      </c>
      <c r="J20" s="71"/>
      <c r="K20" s="72"/>
      <c r="L20" s="6"/>
    </row>
    <row r="21" spans="2:12" s="7" customFormat="1" x14ac:dyDescent="0.2">
      <c r="B21" s="141">
        <v>2.2000000000000002</v>
      </c>
      <c r="C21" s="142" t="s">
        <v>154</v>
      </c>
      <c r="D21" s="143"/>
      <c r="E21" s="144"/>
      <c r="F21" s="144"/>
      <c r="G21" s="144"/>
      <c r="H21" s="145"/>
      <c r="I21" s="144"/>
      <c r="J21" s="146">
        <f>+I22</f>
        <v>4.05</v>
      </c>
      <c r="K21" s="147"/>
      <c r="L21" s="6"/>
    </row>
    <row r="22" spans="2:12" s="7" customFormat="1" x14ac:dyDescent="0.2">
      <c r="B22" s="67"/>
      <c r="C22" s="78" t="s">
        <v>28</v>
      </c>
      <c r="D22" s="68">
        <v>1</v>
      </c>
      <c r="E22" s="69">
        <v>15</v>
      </c>
      <c r="F22" s="69">
        <v>0.45</v>
      </c>
      <c r="G22" s="69">
        <v>0.6</v>
      </c>
      <c r="H22" s="70" t="s">
        <v>11</v>
      </c>
      <c r="I22" s="69">
        <f>E22*F22*G22</f>
        <v>4.05</v>
      </c>
      <c r="J22" s="71"/>
      <c r="K22" s="72"/>
      <c r="L22" s="6"/>
    </row>
    <row r="23" spans="2:12" x14ac:dyDescent="0.2">
      <c r="B23" s="17"/>
      <c r="C23" s="18"/>
      <c r="D23" s="18"/>
      <c r="E23" s="34"/>
      <c r="F23" s="34"/>
      <c r="G23" s="34"/>
      <c r="H23" s="18"/>
      <c r="I23" s="34"/>
      <c r="J23" s="18"/>
      <c r="K23" s="19"/>
    </row>
    <row r="24" spans="2:12" s="7" customFormat="1" x14ac:dyDescent="0.2">
      <c r="B24" s="51">
        <v>3</v>
      </c>
      <c r="C24" s="55" t="s">
        <v>83</v>
      </c>
      <c r="D24" s="52"/>
      <c r="E24" s="53"/>
      <c r="F24" s="53"/>
      <c r="G24" s="53"/>
      <c r="H24" s="52"/>
      <c r="I24" s="53"/>
      <c r="J24" s="52"/>
      <c r="K24" s="54"/>
    </row>
    <row r="25" spans="2:12" s="7" customFormat="1" x14ac:dyDescent="0.2">
      <c r="B25" s="67">
        <v>3.1</v>
      </c>
      <c r="C25" s="75" t="s">
        <v>13</v>
      </c>
      <c r="D25" s="68"/>
      <c r="E25" s="76"/>
      <c r="F25" s="76"/>
      <c r="G25" s="76"/>
      <c r="H25" s="77"/>
      <c r="I25" s="76"/>
      <c r="J25" s="71">
        <f>+I26+I28+I29</f>
        <v>34.08</v>
      </c>
      <c r="K25" s="72"/>
    </row>
    <row r="26" spans="2:12" s="7" customFormat="1" x14ac:dyDescent="0.2">
      <c r="B26" s="67"/>
      <c r="C26" s="78" t="s">
        <v>23</v>
      </c>
      <c r="D26" s="68">
        <v>1</v>
      </c>
      <c r="E26" s="69">
        <v>15</v>
      </c>
      <c r="F26" s="69">
        <v>0.3</v>
      </c>
      <c r="G26" s="69">
        <v>4</v>
      </c>
      <c r="H26" s="70" t="s">
        <v>11</v>
      </c>
      <c r="I26" s="69">
        <f>E26*F26*G26</f>
        <v>18</v>
      </c>
      <c r="J26" s="71"/>
      <c r="K26" s="72"/>
    </row>
    <row r="27" spans="2:12" s="7" customFormat="1" x14ac:dyDescent="0.2">
      <c r="B27" s="67"/>
      <c r="C27" s="73"/>
      <c r="D27" s="68"/>
      <c r="E27" s="69"/>
      <c r="F27" s="69"/>
      <c r="G27" s="69"/>
      <c r="H27" s="70"/>
      <c r="I27" s="69"/>
      <c r="J27" s="71"/>
      <c r="K27" s="72"/>
    </row>
    <row r="28" spans="2:12" s="7" customFormat="1" x14ac:dyDescent="0.2">
      <c r="B28" s="67"/>
      <c r="C28" s="78" t="s">
        <v>29</v>
      </c>
      <c r="D28" s="68">
        <v>1</v>
      </c>
      <c r="E28" s="69">
        <v>15</v>
      </c>
      <c r="F28" s="69">
        <v>0.3</v>
      </c>
      <c r="G28" s="69">
        <v>4</v>
      </c>
      <c r="H28" s="70" t="s">
        <v>11</v>
      </c>
      <c r="I28" s="69">
        <f>E28*F28*G28</f>
        <v>18</v>
      </c>
      <c r="J28" s="71"/>
      <c r="K28" s="72"/>
    </row>
    <row r="29" spans="2:12" s="7" customFormat="1" x14ac:dyDescent="0.2">
      <c r="B29" s="67"/>
      <c r="C29" s="78" t="s">
        <v>24</v>
      </c>
      <c r="D29" s="68">
        <v>-1</v>
      </c>
      <c r="E29" s="69">
        <v>3.2</v>
      </c>
      <c r="F29" s="69">
        <v>0.3</v>
      </c>
      <c r="G29" s="69">
        <v>2</v>
      </c>
      <c r="H29" s="70" t="s">
        <v>11</v>
      </c>
      <c r="I29" s="69">
        <f>E29*F29*G29*D29</f>
        <v>-1.92</v>
      </c>
      <c r="J29" s="71"/>
      <c r="K29" s="72" t="s">
        <v>25</v>
      </c>
    </row>
    <row r="30" spans="2:12" s="7" customFormat="1" x14ac:dyDescent="0.2">
      <c r="B30" s="20"/>
      <c r="C30" s="21"/>
      <c r="D30" s="22"/>
      <c r="E30" s="35"/>
      <c r="F30" s="35"/>
      <c r="G30" s="35"/>
      <c r="H30" s="24"/>
      <c r="I30" s="35"/>
      <c r="J30" s="23"/>
      <c r="K30" s="26"/>
    </row>
    <row r="31" spans="2:12" s="7" customFormat="1" x14ac:dyDescent="0.2">
      <c r="B31" s="51">
        <v>4</v>
      </c>
      <c r="C31" s="55" t="s">
        <v>14</v>
      </c>
      <c r="D31" s="52"/>
      <c r="E31" s="53"/>
      <c r="F31" s="53"/>
      <c r="G31" s="53"/>
      <c r="H31" s="52"/>
      <c r="I31" s="53"/>
      <c r="J31" s="52"/>
      <c r="K31" s="54"/>
    </row>
    <row r="32" spans="2:12" s="7" customFormat="1" x14ac:dyDescent="0.2">
      <c r="B32" s="61">
        <v>4.0999999999999996</v>
      </c>
      <c r="C32" s="74" t="s">
        <v>30</v>
      </c>
      <c r="D32" s="62"/>
      <c r="E32" s="63"/>
      <c r="F32" s="63"/>
      <c r="G32" s="63"/>
      <c r="H32" s="64"/>
      <c r="I32" s="63"/>
      <c r="J32" s="65">
        <f>+I33</f>
        <v>13.5</v>
      </c>
      <c r="K32" s="66"/>
    </row>
    <row r="33" spans="2:11" s="7" customFormat="1" x14ac:dyDescent="0.2">
      <c r="B33" s="67"/>
      <c r="C33" s="78" t="s">
        <v>28</v>
      </c>
      <c r="D33" s="68">
        <v>2</v>
      </c>
      <c r="E33" s="69">
        <v>15</v>
      </c>
      <c r="F33" s="69">
        <v>0.45</v>
      </c>
      <c r="G33" s="69"/>
      <c r="H33" s="70" t="s">
        <v>15</v>
      </c>
      <c r="I33" s="69">
        <f>E33*F33*D33</f>
        <v>13.5</v>
      </c>
      <c r="J33" s="71"/>
      <c r="K33" s="72"/>
    </row>
    <row r="34" spans="2:11" s="7" customFormat="1" x14ac:dyDescent="0.2">
      <c r="B34" s="67">
        <v>4.2</v>
      </c>
      <c r="C34" s="75" t="s">
        <v>31</v>
      </c>
      <c r="D34" s="68"/>
      <c r="E34" s="76"/>
      <c r="F34" s="76"/>
      <c r="G34" s="76"/>
      <c r="H34" s="77"/>
      <c r="I34" s="76"/>
      <c r="J34" s="71">
        <f>+I35</f>
        <v>6</v>
      </c>
      <c r="K34" s="72"/>
    </row>
    <row r="35" spans="2:11" x14ac:dyDescent="0.2">
      <c r="B35" s="67"/>
      <c r="C35" s="78" t="s">
        <v>28</v>
      </c>
      <c r="D35" s="68">
        <v>2</v>
      </c>
      <c r="E35" s="69">
        <v>15</v>
      </c>
      <c r="F35" s="69">
        <v>0.2</v>
      </c>
      <c r="G35" s="69"/>
      <c r="H35" s="70" t="s">
        <v>15</v>
      </c>
      <c r="I35" s="69">
        <f>E35*F35*D35</f>
        <v>6</v>
      </c>
      <c r="J35" s="71"/>
      <c r="K35" s="72"/>
    </row>
    <row r="36" spans="2:11" x14ac:dyDescent="0.2">
      <c r="B36" s="17"/>
      <c r="C36" s="18"/>
      <c r="D36" s="18"/>
      <c r="E36" s="34"/>
      <c r="F36" s="34"/>
      <c r="G36" s="34"/>
      <c r="H36" s="18"/>
      <c r="I36" s="34"/>
      <c r="J36" s="21"/>
      <c r="K36" s="19"/>
    </row>
    <row r="37" spans="2:11" s="7" customFormat="1" x14ac:dyDescent="0.2">
      <c r="B37" s="51">
        <v>5</v>
      </c>
      <c r="C37" s="55" t="s">
        <v>16</v>
      </c>
      <c r="D37" s="52"/>
      <c r="E37" s="53"/>
      <c r="F37" s="53"/>
      <c r="G37" s="53"/>
      <c r="H37" s="52"/>
      <c r="I37" s="53"/>
      <c r="J37" s="52"/>
      <c r="K37" s="54"/>
    </row>
    <row r="38" spans="2:11" s="7" customFormat="1" x14ac:dyDescent="0.2">
      <c r="B38" s="61">
        <v>5.0999999999999996</v>
      </c>
      <c r="C38" s="74" t="s">
        <v>81</v>
      </c>
      <c r="D38" s="62"/>
      <c r="E38" s="63"/>
      <c r="F38" s="63"/>
      <c r="G38" s="63"/>
      <c r="H38" s="64"/>
      <c r="I38" s="63"/>
      <c r="J38" s="65">
        <f>+I39+I40</f>
        <v>113.6</v>
      </c>
      <c r="K38" s="66"/>
    </row>
    <row r="39" spans="2:11" s="7" customFormat="1" x14ac:dyDescent="0.2">
      <c r="B39" s="67"/>
      <c r="C39" s="78" t="s">
        <v>32</v>
      </c>
      <c r="D39" s="68">
        <v>1</v>
      </c>
      <c r="E39" s="69">
        <v>15</v>
      </c>
      <c r="F39" s="69"/>
      <c r="G39" s="69">
        <v>8</v>
      </c>
      <c r="H39" s="70" t="s">
        <v>15</v>
      </c>
      <c r="I39" s="69">
        <f>+D39*E39*G39</f>
        <v>120</v>
      </c>
      <c r="J39" s="71"/>
      <c r="K39" s="72"/>
    </row>
    <row r="40" spans="2:11" x14ac:dyDescent="0.2">
      <c r="B40" s="67"/>
      <c r="C40" s="78" t="s">
        <v>24</v>
      </c>
      <c r="D40" s="68">
        <v>-1</v>
      </c>
      <c r="E40" s="69">
        <v>3.2</v>
      </c>
      <c r="F40" s="69"/>
      <c r="G40" s="69">
        <v>2</v>
      </c>
      <c r="H40" s="70" t="s">
        <v>15</v>
      </c>
      <c r="I40" s="69">
        <f>+D40*E40*G40</f>
        <v>-6.4</v>
      </c>
      <c r="J40" s="71"/>
      <c r="K40" s="72" t="s">
        <v>25</v>
      </c>
    </row>
    <row r="41" spans="2:11" x14ac:dyDescent="0.2">
      <c r="B41" s="67">
        <v>5.2</v>
      </c>
      <c r="C41" s="75" t="s">
        <v>82</v>
      </c>
      <c r="D41" s="68"/>
      <c r="E41" s="76"/>
      <c r="F41" s="76"/>
      <c r="G41" s="76"/>
      <c r="H41" s="77"/>
      <c r="I41" s="76"/>
      <c r="J41" s="71">
        <f>+I42+I43</f>
        <v>113.6</v>
      </c>
      <c r="K41" s="72"/>
    </row>
    <row r="42" spans="2:11" s="7" customFormat="1" x14ac:dyDescent="0.2">
      <c r="B42" s="67"/>
      <c r="C42" s="78" t="s">
        <v>32</v>
      </c>
      <c r="D42" s="68">
        <v>1</v>
      </c>
      <c r="E42" s="69">
        <v>15</v>
      </c>
      <c r="F42" s="69"/>
      <c r="G42" s="69">
        <v>8</v>
      </c>
      <c r="H42" s="70" t="s">
        <v>15</v>
      </c>
      <c r="I42" s="69">
        <f>+D42*E42*G42</f>
        <v>120</v>
      </c>
      <c r="J42" s="71"/>
      <c r="K42" s="72"/>
    </row>
    <row r="43" spans="2:11" s="7" customFormat="1" x14ac:dyDescent="0.2">
      <c r="B43" s="67"/>
      <c r="C43" s="78" t="s">
        <v>24</v>
      </c>
      <c r="D43" s="68">
        <v>-1</v>
      </c>
      <c r="E43" s="69">
        <v>3.2</v>
      </c>
      <c r="F43" s="69"/>
      <c r="G43" s="69">
        <v>2</v>
      </c>
      <c r="H43" s="70" t="s">
        <v>15</v>
      </c>
      <c r="I43" s="69">
        <f>+D43*E43*G43</f>
        <v>-6.4</v>
      </c>
      <c r="J43" s="71"/>
      <c r="K43" s="72" t="s">
        <v>25</v>
      </c>
    </row>
    <row r="44" spans="2:11" x14ac:dyDescent="0.2">
      <c r="B44" s="36"/>
      <c r="C44" s="37"/>
      <c r="D44" s="22"/>
      <c r="E44" s="25"/>
      <c r="F44" s="25"/>
      <c r="G44" s="25"/>
      <c r="H44" s="25"/>
      <c r="I44" s="25"/>
      <c r="J44" s="27"/>
      <c r="K44" s="19"/>
    </row>
    <row r="45" spans="2:11" s="7" customFormat="1" x14ac:dyDescent="0.2">
      <c r="B45" s="10"/>
      <c r="C45" s="11"/>
      <c r="D45" s="12"/>
      <c r="E45" s="8"/>
      <c r="F45" s="8"/>
      <c r="G45" s="8"/>
      <c r="H45" s="8"/>
      <c r="I45" s="8"/>
      <c r="J45" s="8"/>
      <c r="K45" s="9"/>
    </row>
    <row r="46" spans="2:11" s="7" customFormat="1" ht="15" x14ac:dyDescent="0.2">
      <c r="B46" s="123"/>
      <c r="C46" s="203" t="s">
        <v>107</v>
      </c>
      <c r="D46" s="203"/>
      <c r="E46" s="203"/>
      <c r="F46" s="203"/>
      <c r="G46" s="203"/>
      <c r="H46" s="203"/>
      <c r="I46" s="203"/>
      <c r="J46" s="203"/>
      <c r="K46" s="203"/>
    </row>
    <row r="47" spans="2:11" x14ac:dyDescent="0.2">
      <c r="C47" s="203"/>
      <c r="D47" s="203"/>
      <c r="E47" s="203"/>
      <c r="F47" s="203"/>
      <c r="G47" s="203"/>
      <c r="H47" s="203"/>
      <c r="I47" s="203"/>
      <c r="J47" s="203"/>
      <c r="K47" s="203"/>
    </row>
  </sheetData>
  <mergeCells count="6">
    <mergeCell ref="B7:J8"/>
    <mergeCell ref="B9:J9"/>
    <mergeCell ref="C46:K47"/>
    <mergeCell ref="E11:G11"/>
    <mergeCell ref="H11:J11"/>
    <mergeCell ref="B11:B12"/>
  </mergeCells>
  <phoneticPr fontId="0" type="noConversion"/>
  <pageMargins left="0.98425196850393704" right="0.39370078740157483" top="0.98425196850393704" bottom="0.98425196850393704" header="0" footer="0"/>
  <pageSetup paperSize="9" scale="95" orientation="portrait" horizontalDpi="1200" verticalDpi="12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AB48"/>
  <sheetViews>
    <sheetView showGridLines="0" topLeftCell="A7" zoomScale="150" workbookViewId="0">
      <selection activeCell="B7" sqref="B7:H8"/>
    </sheetView>
  </sheetViews>
  <sheetFormatPr baseColWidth="10" defaultRowHeight="12.75" x14ac:dyDescent="0.2"/>
  <cols>
    <col min="1" max="1" width="0.85546875" customWidth="1"/>
    <col min="2" max="2" width="4.28515625" customWidth="1"/>
    <col min="3" max="3" width="28.7109375" customWidth="1"/>
    <col min="4" max="4" width="3.7109375" customWidth="1"/>
    <col min="5" max="5" width="8.7109375" customWidth="1"/>
    <col min="6" max="6" width="9.7109375" customWidth="1"/>
    <col min="7" max="7" width="11.7109375" customWidth="1"/>
    <col min="8" max="8" width="11.85546875" customWidth="1"/>
    <col min="9" max="9" width="10.7109375" customWidth="1"/>
    <col min="10" max="10" width="0.85546875" customWidth="1"/>
    <col min="11" max="11" width="12.7109375" bestFit="1" customWidth="1"/>
    <col min="12" max="12" width="11.7109375" bestFit="1" customWidth="1"/>
    <col min="13" max="13" width="6.28515625" customWidth="1"/>
  </cols>
  <sheetData>
    <row r="6" spans="2:14" x14ac:dyDescent="0.2">
      <c r="K6" s="29"/>
      <c r="L6" s="29"/>
      <c r="M6" s="29"/>
      <c r="N6" s="29"/>
    </row>
    <row r="7" spans="2:14" s="29" customFormat="1" x14ac:dyDescent="0.2">
      <c r="B7" s="200" t="s">
        <v>61</v>
      </c>
      <c r="C7" s="201"/>
      <c r="D7" s="201"/>
      <c r="E7" s="201"/>
      <c r="F7" s="201"/>
      <c r="G7" s="201"/>
      <c r="H7" s="201"/>
    </row>
    <row r="8" spans="2:14" s="29" customFormat="1" x14ac:dyDescent="0.2">
      <c r="B8" s="201"/>
      <c r="C8" s="201"/>
      <c r="D8" s="201"/>
      <c r="E8" s="201"/>
      <c r="F8" s="201"/>
      <c r="G8" s="201"/>
      <c r="H8" s="201"/>
    </row>
    <row r="9" spans="2:14" s="29" customFormat="1" x14ac:dyDescent="0.2">
      <c r="B9" s="202" t="s">
        <v>41</v>
      </c>
      <c r="C9" s="202"/>
      <c r="D9" s="202"/>
      <c r="E9" s="202"/>
      <c r="F9" s="202"/>
      <c r="G9" s="202"/>
      <c r="H9" s="202"/>
    </row>
    <row r="10" spans="2:14" s="29" customFormat="1" x14ac:dyDescent="0.2">
      <c r="B10" s="80"/>
      <c r="C10" s="80"/>
      <c r="D10" s="80"/>
      <c r="E10" s="80"/>
      <c r="F10" s="80"/>
      <c r="G10" s="80"/>
      <c r="H10" s="80"/>
    </row>
    <row r="11" spans="2:14" s="29" customFormat="1" x14ac:dyDescent="0.2">
      <c r="B11" s="80"/>
      <c r="C11" s="80"/>
      <c r="D11" s="80"/>
      <c r="E11" s="80"/>
      <c r="F11" s="80"/>
      <c r="G11" s="80"/>
      <c r="H11" s="100" t="s">
        <v>46</v>
      </c>
      <c r="I11" s="99" t="s">
        <v>44</v>
      </c>
    </row>
    <row r="12" spans="2:14" s="29" customFormat="1" x14ac:dyDescent="0.2">
      <c r="B12" s="80"/>
      <c r="C12" s="80"/>
      <c r="D12" s="80"/>
      <c r="E12" s="80"/>
      <c r="F12" s="80"/>
      <c r="G12" s="80"/>
      <c r="H12" s="98" t="s">
        <v>34</v>
      </c>
      <c r="I12" s="79">
        <v>45597</v>
      </c>
    </row>
    <row r="13" spans="2:14" s="29" customFormat="1" x14ac:dyDescent="0.2"/>
    <row r="14" spans="2:14" s="30" customFormat="1" ht="12.75" customHeight="1" x14ac:dyDescent="0.2">
      <c r="B14" s="206" t="s">
        <v>49</v>
      </c>
      <c r="C14" s="105" t="s">
        <v>39</v>
      </c>
      <c r="D14" s="81" t="s">
        <v>18</v>
      </c>
      <c r="E14" s="207" t="s">
        <v>7</v>
      </c>
      <c r="F14" s="209" t="s">
        <v>45</v>
      </c>
      <c r="G14" s="210"/>
      <c r="H14" s="211"/>
      <c r="I14" s="102" t="s">
        <v>0</v>
      </c>
      <c r="K14" s="29"/>
    </row>
    <row r="15" spans="2:14" s="31" customFormat="1" ht="12.75" customHeight="1" x14ac:dyDescent="0.2">
      <c r="B15" s="206"/>
      <c r="C15" s="105" t="s">
        <v>48</v>
      </c>
      <c r="D15" s="82" t="s">
        <v>19</v>
      </c>
      <c r="E15" s="208"/>
      <c r="F15" s="82" t="s">
        <v>20</v>
      </c>
      <c r="G15" s="82" t="s">
        <v>21</v>
      </c>
      <c r="H15" s="90" t="s">
        <v>8</v>
      </c>
      <c r="I15" s="103" t="s">
        <v>9</v>
      </c>
      <c r="K15" s="29"/>
    </row>
    <row r="16" spans="2:14" s="29" customFormat="1" x14ac:dyDescent="0.2"/>
    <row r="17" spans="2:11" s="8" customFormat="1" x14ac:dyDescent="0.2">
      <c r="B17" s="51">
        <v>1</v>
      </c>
      <c r="C17" s="55" t="s">
        <v>10</v>
      </c>
      <c r="D17" s="83"/>
      <c r="E17" s="84"/>
      <c r="F17" s="84"/>
      <c r="G17" s="84"/>
      <c r="H17" s="85">
        <f>+G18</f>
        <v>237501.98758944002</v>
      </c>
      <c r="I17" s="85"/>
      <c r="K17" s="29"/>
    </row>
    <row r="18" spans="2:11" s="8" customFormat="1" x14ac:dyDescent="0.2">
      <c r="B18" s="86">
        <v>1.1000000000000001</v>
      </c>
      <c r="C18" s="87" t="s">
        <v>186</v>
      </c>
      <c r="D18" s="111" t="s">
        <v>11</v>
      </c>
      <c r="E18" s="89">
        <f>+'3-computo'!J15</f>
        <v>9</v>
      </c>
      <c r="F18" s="89">
        <v>26389.109732160003</v>
      </c>
      <c r="G18" s="89">
        <f>+E18*F18</f>
        <v>237501.98758944002</v>
      </c>
      <c r="H18" s="89"/>
      <c r="I18" s="89"/>
      <c r="K18" s="29"/>
    </row>
    <row r="19" spans="2:11" s="8" customFormat="1" x14ac:dyDescent="0.2">
      <c r="B19" s="28"/>
      <c r="C19" s="28"/>
      <c r="D19" s="112"/>
      <c r="E19" s="38"/>
      <c r="F19" s="39"/>
      <c r="G19" s="38"/>
      <c r="H19" s="40"/>
      <c r="I19" s="40"/>
      <c r="K19" s="29"/>
    </row>
    <row r="20" spans="2:11" s="8" customFormat="1" x14ac:dyDescent="0.2">
      <c r="B20" s="51">
        <v>2</v>
      </c>
      <c r="C20" s="55" t="s">
        <v>84</v>
      </c>
      <c r="D20" s="113"/>
      <c r="E20" s="84"/>
      <c r="F20" s="84"/>
      <c r="G20" s="84"/>
      <c r="H20" s="85">
        <f>SUM(G21:G23)</f>
        <v>1204074.0623088768</v>
      </c>
      <c r="I20" s="85"/>
      <c r="J20" s="32"/>
      <c r="K20" s="29"/>
    </row>
    <row r="21" spans="2:11" s="8" customFormat="1" x14ac:dyDescent="0.2">
      <c r="B21" s="86">
        <v>2.1</v>
      </c>
      <c r="C21" s="87" t="s">
        <v>12</v>
      </c>
      <c r="D21" s="111" t="s">
        <v>11</v>
      </c>
      <c r="E21" s="89">
        <f>+'3-computo'!J19</f>
        <v>2.7</v>
      </c>
      <c r="F21" s="89">
        <v>149275.04095784575</v>
      </c>
      <c r="G21" s="89">
        <f>+E21*F21</f>
        <v>403042.61058618355</v>
      </c>
      <c r="H21" s="89"/>
      <c r="I21" s="89"/>
      <c r="K21" s="29"/>
    </row>
    <row r="22" spans="2:11" s="8" customFormat="1" x14ac:dyDescent="0.2">
      <c r="B22" s="86">
        <v>2.2000000000000002</v>
      </c>
      <c r="C22" s="87" t="s">
        <v>155</v>
      </c>
      <c r="D22" s="111" t="s">
        <v>11</v>
      </c>
      <c r="E22" s="89">
        <f>+'3-computo'!J21</f>
        <v>4.05</v>
      </c>
      <c r="F22" s="89">
        <v>197785.5436352329</v>
      </c>
      <c r="G22" s="89">
        <f>+E22*F22</f>
        <v>801031.45172269316</v>
      </c>
      <c r="H22" s="89"/>
      <c r="I22" s="89"/>
      <c r="K22" s="29"/>
    </row>
    <row r="23" spans="2:11" s="8" customFormat="1" x14ac:dyDescent="0.2">
      <c r="B23" s="86">
        <v>2.2999999999999998</v>
      </c>
      <c r="C23" s="87" t="s">
        <v>156</v>
      </c>
      <c r="D23" s="111" t="s">
        <v>11</v>
      </c>
      <c r="E23" s="89">
        <v>0</v>
      </c>
      <c r="F23" s="89">
        <v>0</v>
      </c>
      <c r="G23" s="89">
        <f>+E23*F23</f>
        <v>0</v>
      </c>
      <c r="H23" s="89"/>
      <c r="I23" s="89"/>
      <c r="K23" s="29"/>
    </row>
    <row r="24" spans="2:11" s="8" customFormat="1" x14ac:dyDescent="0.2">
      <c r="B24" s="28"/>
      <c r="C24" s="28"/>
      <c r="D24" s="112"/>
      <c r="E24" s="38"/>
      <c r="F24" s="39"/>
      <c r="G24" s="38"/>
      <c r="H24" s="40"/>
      <c r="I24" s="40"/>
      <c r="K24" s="29"/>
    </row>
    <row r="25" spans="2:11" s="8" customFormat="1" x14ac:dyDescent="0.2">
      <c r="B25" s="51">
        <v>3</v>
      </c>
      <c r="C25" s="55" t="s">
        <v>85</v>
      </c>
      <c r="D25" s="113"/>
      <c r="E25" s="84"/>
      <c r="F25" s="84"/>
      <c r="G25" s="84"/>
      <c r="H25" s="85">
        <f>+G26</f>
        <v>7470021.4157821126</v>
      </c>
      <c r="I25" s="85"/>
      <c r="K25" s="29"/>
    </row>
    <row r="26" spans="2:11" s="8" customFormat="1" ht="12" x14ac:dyDescent="0.2">
      <c r="B26" s="86">
        <v>3.1</v>
      </c>
      <c r="C26" s="87" t="s">
        <v>187</v>
      </c>
      <c r="D26" s="111" t="s">
        <v>11</v>
      </c>
      <c r="E26" s="89">
        <f>+'3-computo'!J25</f>
        <v>34.08</v>
      </c>
      <c r="F26" s="89">
        <v>219190.7692424329</v>
      </c>
      <c r="G26" s="89">
        <f>+E26*F26</f>
        <v>7470021.4157821126</v>
      </c>
      <c r="H26" s="89"/>
      <c r="I26" s="89"/>
    </row>
    <row r="27" spans="2:11" s="8" customFormat="1" ht="12" x14ac:dyDescent="0.2">
      <c r="B27" s="28"/>
      <c r="C27" s="28"/>
      <c r="D27" s="112"/>
      <c r="E27" s="38"/>
      <c r="F27" s="39"/>
      <c r="G27" s="38"/>
      <c r="H27" s="40"/>
      <c r="I27" s="40"/>
    </row>
    <row r="28" spans="2:11" s="8" customFormat="1" ht="12" x14ac:dyDescent="0.2">
      <c r="B28" s="51">
        <v>4</v>
      </c>
      <c r="C28" s="55" t="s">
        <v>14</v>
      </c>
      <c r="D28" s="113"/>
      <c r="E28" s="84"/>
      <c r="F28" s="84"/>
      <c r="G28" s="84"/>
      <c r="H28" s="85">
        <f>+G29+G30</f>
        <v>277068.93131240946</v>
      </c>
      <c r="I28" s="85"/>
    </row>
    <row r="29" spans="2:11" s="8" customFormat="1" ht="12" x14ac:dyDescent="0.2">
      <c r="B29" s="86">
        <v>4.0999999999999996</v>
      </c>
      <c r="C29" s="87" t="s">
        <v>26</v>
      </c>
      <c r="D29" s="111" t="s">
        <v>15</v>
      </c>
      <c r="E29" s="89">
        <f>+'3-computo'!J32</f>
        <v>13.5</v>
      </c>
      <c r="F29" s="89">
        <v>14841.70126443228</v>
      </c>
      <c r="G29" s="89">
        <f>+E29*F29</f>
        <v>200362.96706983578</v>
      </c>
      <c r="H29" s="89"/>
      <c r="I29" s="89"/>
    </row>
    <row r="30" spans="2:11" s="8" customFormat="1" ht="12" x14ac:dyDescent="0.2">
      <c r="B30" s="86">
        <v>4.2</v>
      </c>
      <c r="C30" s="87" t="s">
        <v>27</v>
      </c>
      <c r="D30" s="111" t="s">
        <v>15</v>
      </c>
      <c r="E30" s="89">
        <f>+'3-computo'!J34</f>
        <v>6</v>
      </c>
      <c r="F30" s="89">
        <v>12784.32737376228</v>
      </c>
      <c r="G30" s="89">
        <f>+E30*F30</f>
        <v>76705.964242573682</v>
      </c>
      <c r="H30" s="89"/>
      <c r="I30" s="89"/>
    </row>
    <row r="31" spans="2:11" s="8" customFormat="1" ht="12" x14ac:dyDescent="0.2">
      <c r="B31" s="28"/>
      <c r="C31" s="28"/>
      <c r="D31" s="112"/>
      <c r="E31" s="38"/>
      <c r="F31" s="39"/>
      <c r="G31" s="38"/>
      <c r="H31" s="40"/>
      <c r="I31" s="40"/>
    </row>
    <row r="32" spans="2:11" s="8" customFormat="1" ht="12" x14ac:dyDescent="0.2">
      <c r="B32" s="51">
        <v>5</v>
      </c>
      <c r="C32" s="55" t="s">
        <v>16</v>
      </c>
      <c r="D32" s="113"/>
      <c r="E32" s="84"/>
      <c r="F32" s="84"/>
      <c r="G32" s="84"/>
      <c r="H32" s="85">
        <f>+G33+G34</f>
        <v>4173778.4019088652</v>
      </c>
      <c r="I32" s="85"/>
    </row>
    <row r="33" spans="2:28" s="8" customFormat="1" ht="12" x14ac:dyDescent="0.2">
      <c r="B33" s="86">
        <v>5.0999999999999996</v>
      </c>
      <c r="C33" s="87" t="s">
        <v>79</v>
      </c>
      <c r="D33" s="111" t="s">
        <v>15</v>
      </c>
      <c r="E33" s="89">
        <f>+'3-computo'!J38</f>
        <v>113.6</v>
      </c>
      <c r="F33" s="89">
        <v>21348.568582693457</v>
      </c>
      <c r="G33" s="89">
        <f>+E33*F33</f>
        <v>2425197.3909939765</v>
      </c>
      <c r="H33" s="89"/>
      <c r="I33" s="89"/>
    </row>
    <row r="34" spans="2:28" s="8" customFormat="1" ht="12" x14ac:dyDescent="0.2">
      <c r="B34" s="86">
        <v>5.2</v>
      </c>
      <c r="C34" s="87" t="s">
        <v>80</v>
      </c>
      <c r="D34" s="111" t="s">
        <v>15</v>
      </c>
      <c r="E34" s="89">
        <f>+'3-computo'!J41</f>
        <v>113.6</v>
      </c>
      <c r="F34" s="89">
        <v>15392.438476363459</v>
      </c>
      <c r="G34" s="89">
        <f>+E34*F34</f>
        <v>1748581.0109148889</v>
      </c>
      <c r="H34" s="89"/>
      <c r="I34" s="89"/>
    </row>
    <row r="35" spans="2:28" s="8" customFormat="1" ht="12" x14ac:dyDescent="0.2">
      <c r="B35" s="15"/>
      <c r="C35" s="15"/>
      <c r="D35" s="15"/>
      <c r="E35" s="41"/>
      <c r="F35" s="41"/>
      <c r="G35" s="41"/>
      <c r="H35" s="41"/>
      <c r="I35" s="41"/>
    </row>
    <row r="36" spans="2:28" s="8" customFormat="1" ht="12" x14ac:dyDescent="0.2">
      <c r="B36" s="91"/>
      <c r="C36" s="95" t="s">
        <v>42</v>
      </c>
      <c r="D36" s="92"/>
      <c r="E36" s="93"/>
      <c r="F36" s="93"/>
      <c r="G36" s="93"/>
      <c r="H36" s="94">
        <f>SUM(H17:H34)</f>
        <v>13362444.798901705</v>
      </c>
      <c r="K36" s="194"/>
      <c r="L36" s="195"/>
      <c r="M36" s="196"/>
    </row>
    <row r="37" spans="2:28" s="8" customFormat="1" ht="12" x14ac:dyDescent="0.2">
      <c r="B37" s="91"/>
      <c r="C37" s="96" t="s">
        <v>43</v>
      </c>
      <c r="D37" s="108">
        <v>0.1</v>
      </c>
      <c r="E37" s="108">
        <v>0.1</v>
      </c>
      <c r="F37" s="108">
        <v>0.21</v>
      </c>
      <c r="G37" s="108" t="s">
        <v>51</v>
      </c>
      <c r="H37" s="109">
        <f>(1+D37+E37)*(1+F37)</f>
        <v>1.4520000000000002</v>
      </c>
    </row>
    <row r="38" spans="2:28" s="8" customFormat="1" ht="12" x14ac:dyDescent="0.2">
      <c r="B38" s="91"/>
      <c r="C38" s="97" t="s">
        <v>50</v>
      </c>
      <c r="D38" s="92"/>
      <c r="E38" s="92"/>
      <c r="F38" s="92"/>
      <c r="G38" s="92"/>
      <c r="H38" s="94">
        <f>+H36*H37</f>
        <v>19402269.84800528</v>
      </c>
    </row>
    <row r="39" spans="2:28" x14ac:dyDescent="0.2">
      <c r="C39" s="32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</row>
    <row r="40" spans="2:28" x14ac:dyDescent="0.2">
      <c r="C40" s="32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</row>
    <row r="41" spans="2:28" ht="12.75" customHeight="1" x14ac:dyDescent="0.2">
      <c r="B41" s="203" t="s">
        <v>107</v>
      </c>
      <c r="C41" s="203"/>
      <c r="D41" s="203"/>
      <c r="E41" s="203"/>
      <c r="F41" s="203"/>
      <c r="G41" s="203"/>
      <c r="H41" s="203"/>
      <c r="I41" s="203"/>
      <c r="J41" s="203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</row>
    <row r="42" spans="2:28" ht="12.75" customHeight="1" x14ac:dyDescent="0.2">
      <c r="B42" s="203"/>
      <c r="C42" s="203"/>
      <c r="D42" s="203"/>
      <c r="E42" s="203"/>
      <c r="F42" s="203"/>
      <c r="G42" s="203"/>
      <c r="H42" s="203"/>
      <c r="I42" s="203"/>
      <c r="J42" s="203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</row>
    <row r="43" spans="2:28" ht="15" customHeight="1" x14ac:dyDescent="0.2">
      <c r="B43" s="203" t="s">
        <v>110</v>
      </c>
      <c r="C43" s="203"/>
      <c r="D43" s="203"/>
      <c r="E43" s="203"/>
      <c r="F43" s="203"/>
      <c r="G43" s="203"/>
      <c r="H43" s="203"/>
      <c r="I43" s="203"/>
      <c r="J43" s="140"/>
      <c r="K43" s="140"/>
      <c r="L43" s="140"/>
      <c r="M43" s="140"/>
      <c r="N43" s="140"/>
      <c r="O43" s="140"/>
    </row>
    <row r="44" spans="2:28" ht="15" x14ac:dyDescent="0.2">
      <c r="B44" s="203"/>
      <c r="C44" s="203"/>
      <c r="D44" s="203"/>
      <c r="E44" s="203"/>
      <c r="F44" s="203"/>
      <c r="G44" s="203"/>
      <c r="H44" s="203"/>
      <c r="I44" s="203"/>
      <c r="J44" s="140"/>
      <c r="K44" s="140"/>
      <c r="L44" s="140"/>
      <c r="M44" s="140"/>
      <c r="N44" s="140"/>
      <c r="O44" s="140"/>
    </row>
    <row r="45" spans="2:28" ht="15" x14ac:dyDescent="0.2">
      <c r="B45" s="203"/>
      <c r="C45" s="203"/>
      <c r="D45" s="203"/>
      <c r="E45" s="203"/>
      <c r="F45" s="203"/>
      <c r="G45" s="203"/>
      <c r="H45" s="203"/>
      <c r="I45" s="203"/>
      <c r="J45" s="140"/>
      <c r="K45" s="140"/>
      <c r="L45" s="140"/>
      <c r="M45" s="140"/>
      <c r="N45" s="140"/>
      <c r="O45" s="140"/>
    </row>
    <row r="47" spans="2:28" ht="12.75" customHeight="1" x14ac:dyDescent="0.2"/>
    <row r="48" spans="2:28" ht="12.75" customHeight="1" x14ac:dyDescent="0.2"/>
  </sheetData>
  <mergeCells count="7">
    <mergeCell ref="B43:I45"/>
    <mergeCell ref="B41:J42"/>
    <mergeCell ref="E14:E15"/>
    <mergeCell ref="B7:H8"/>
    <mergeCell ref="B9:H9"/>
    <mergeCell ref="F14:H14"/>
    <mergeCell ref="B14:B15"/>
  </mergeCells>
  <phoneticPr fontId="0" type="noConversion"/>
  <pageMargins left="0.98425196850393704" right="0.19685039370078741" top="0.78740157480314965" bottom="0.59055118110236227" header="0" footer="0"/>
  <pageSetup paperSize="9" orientation="portrait" horizontalDpi="4294967293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AG66"/>
  <sheetViews>
    <sheetView showGridLines="0" zoomScale="150" workbookViewId="0">
      <selection activeCell="B7" sqref="B7:N8"/>
    </sheetView>
  </sheetViews>
  <sheetFormatPr baseColWidth="10" defaultRowHeight="12.75" x14ac:dyDescent="0.2"/>
  <cols>
    <col min="1" max="1" width="0.85546875" customWidth="1"/>
    <col min="2" max="2" width="4.28515625" customWidth="1"/>
    <col min="3" max="3" width="28.7109375" customWidth="1"/>
    <col min="4" max="4" width="4.140625" customWidth="1"/>
    <col min="5" max="5" width="10.7109375" customWidth="1"/>
    <col min="6" max="6" width="12.28515625" bestFit="1" customWidth="1"/>
    <col min="7" max="12" width="5.7109375" hidden="1" customWidth="1"/>
    <col min="13" max="13" width="11" customWidth="1"/>
    <col min="14" max="14" width="11.85546875" customWidth="1"/>
    <col min="15" max="15" width="10.7109375" customWidth="1"/>
    <col min="16" max="16" width="0.85546875" customWidth="1"/>
    <col min="17" max="17" width="4.140625" customWidth="1"/>
    <col min="18" max="18" width="4.7109375" customWidth="1"/>
    <col min="19" max="19" width="5.7109375" customWidth="1"/>
    <col min="20" max="20" width="5.42578125" customWidth="1"/>
    <col min="21" max="30" width="4.7109375" customWidth="1"/>
    <col min="31" max="31" width="5.5703125" customWidth="1"/>
    <col min="32" max="32" width="5.140625" customWidth="1"/>
  </cols>
  <sheetData>
    <row r="7" spans="2:33" s="29" customFormat="1" ht="12.75" customHeight="1" x14ac:dyDescent="0.2">
      <c r="B7" s="200" t="s">
        <v>56</v>
      </c>
      <c r="C7" s="201"/>
      <c r="D7" s="201"/>
      <c r="E7" s="201"/>
      <c r="F7" s="201"/>
      <c r="G7" s="201"/>
      <c r="H7" s="201"/>
      <c r="I7" s="201"/>
      <c r="J7" s="201"/>
      <c r="K7" s="201"/>
      <c r="L7" s="201"/>
      <c r="M7" s="201"/>
      <c r="N7" s="201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</row>
    <row r="8" spans="2:33" s="29" customFormat="1" x14ac:dyDescent="0.2">
      <c r="B8" s="201"/>
      <c r="C8" s="201"/>
      <c r="D8" s="201"/>
      <c r="E8" s="201"/>
      <c r="F8" s="201"/>
      <c r="G8" s="201"/>
      <c r="H8" s="201"/>
      <c r="I8" s="201"/>
      <c r="J8" s="201"/>
      <c r="K8" s="201"/>
      <c r="L8" s="201"/>
      <c r="M8" s="201"/>
      <c r="N8" s="201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</row>
    <row r="9" spans="2:33" s="29" customFormat="1" x14ac:dyDescent="0.2">
      <c r="B9" s="202" t="s">
        <v>41</v>
      </c>
      <c r="C9" s="202"/>
      <c r="D9" s="202"/>
      <c r="E9" s="202"/>
      <c r="F9" s="202"/>
      <c r="G9" s="202"/>
      <c r="H9" s="202"/>
      <c r="I9" s="202"/>
      <c r="J9" s="202"/>
      <c r="K9" s="202"/>
      <c r="L9" s="202"/>
      <c r="M9" s="202"/>
      <c r="N9" s="202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</row>
    <row r="10" spans="2:33" s="29" customFormat="1" x14ac:dyDescent="0.2">
      <c r="B10" s="80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</row>
    <row r="11" spans="2:33" s="29" customFormat="1" x14ac:dyDescent="0.2">
      <c r="B11" s="80"/>
      <c r="C11" s="80"/>
      <c r="D11" s="80"/>
      <c r="E11" s="80"/>
      <c r="F11" s="80"/>
      <c r="G11" s="80"/>
      <c r="H11" s="170"/>
      <c r="I11" s="171"/>
      <c r="J11" s="172"/>
      <c r="K11" s="80"/>
      <c r="L11" s="80"/>
      <c r="M11" s="80"/>
      <c r="N11" s="100" t="s">
        <v>46</v>
      </c>
      <c r="O11" s="99" t="s">
        <v>44</v>
      </c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</row>
    <row r="12" spans="2:33" s="29" customFormat="1" x14ac:dyDescent="0.2">
      <c r="B12" s="80"/>
      <c r="C12" s="80"/>
      <c r="D12" s="80"/>
      <c r="E12" s="80"/>
      <c r="F12" s="181" t="s">
        <v>172</v>
      </c>
      <c r="G12" s="177"/>
      <c r="H12" s="178"/>
      <c r="I12" s="178"/>
      <c r="J12" s="178"/>
      <c r="K12" s="178"/>
      <c r="L12" s="178"/>
      <c r="M12" s="80"/>
      <c r="N12" s="98" t="s">
        <v>34</v>
      </c>
      <c r="O12" s="79">
        <f>+'4-presupuesto'!I12</f>
        <v>45597</v>
      </c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</row>
    <row r="13" spans="2:33" s="29" customFormat="1" x14ac:dyDescent="0.2">
      <c r="E13" s="179"/>
      <c r="F13" s="180"/>
      <c r="G13" s="176"/>
      <c r="H13" s="168"/>
      <c r="I13" s="168"/>
      <c r="J13" s="168"/>
      <c r="K13" s="168"/>
      <c r="L13" s="168"/>
      <c r="M13" s="168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</row>
    <row r="14" spans="2:33" s="30" customFormat="1" ht="12.75" customHeight="1" x14ac:dyDescent="0.2">
      <c r="B14" s="206" t="s">
        <v>49</v>
      </c>
      <c r="C14" s="105" t="s">
        <v>67</v>
      </c>
      <c r="D14" s="81"/>
      <c r="E14" s="212" t="s">
        <v>102</v>
      </c>
      <c r="F14" s="213"/>
      <c r="G14" s="185" t="s">
        <v>151</v>
      </c>
      <c r="H14" s="186"/>
      <c r="I14" s="187"/>
      <c r="J14" s="186"/>
      <c r="K14" s="188"/>
      <c r="L14" s="188"/>
      <c r="M14" s="158" t="s">
        <v>161</v>
      </c>
      <c r="N14" s="158" t="s">
        <v>163</v>
      </c>
      <c r="O14" s="102" t="s">
        <v>0</v>
      </c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 s="29"/>
    </row>
    <row r="15" spans="2:33" s="31" customFormat="1" ht="12.75" customHeight="1" x14ac:dyDescent="0.2">
      <c r="B15" s="206"/>
      <c r="C15" s="105" t="s">
        <v>53</v>
      </c>
      <c r="D15" s="90" t="s">
        <v>98</v>
      </c>
      <c r="E15" s="214" t="s">
        <v>101</v>
      </c>
      <c r="F15" s="215"/>
      <c r="G15" s="189" t="s">
        <v>153</v>
      </c>
      <c r="H15" s="190"/>
      <c r="I15" s="191"/>
      <c r="J15" s="190"/>
      <c r="K15" s="192"/>
      <c r="L15" s="192"/>
      <c r="M15" s="90" t="s">
        <v>160</v>
      </c>
      <c r="N15" s="157" t="s">
        <v>162</v>
      </c>
      <c r="O15" s="103" t="s">
        <v>9</v>
      </c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 s="29"/>
    </row>
    <row r="16" spans="2:33" s="29" customFormat="1" x14ac:dyDescent="0.2">
      <c r="E16" s="169"/>
      <c r="F16" s="169"/>
      <c r="G16" s="216" t="s">
        <v>173</v>
      </c>
      <c r="H16" s="217"/>
      <c r="I16" s="217"/>
      <c r="J16" s="217"/>
      <c r="K16" s="217"/>
      <c r="L16" s="182" t="s">
        <v>168</v>
      </c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</row>
    <row r="17" spans="2:32" s="29" customFormat="1" x14ac:dyDescent="0.2">
      <c r="B17" s="91"/>
      <c r="C17" s="95" t="s">
        <v>54</v>
      </c>
      <c r="D17" s="92"/>
      <c r="E17" s="93"/>
      <c r="F17" s="93"/>
      <c r="G17" s="93"/>
      <c r="H17" s="93"/>
      <c r="I17" s="93"/>
      <c r="J17" s="93"/>
      <c r="K17" s="93"/>
      <c r="L17" s="183"/>
      <c r="M17" s="93"/>
      <c r="N17" s="131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</row>
    <row r="18" spans="2:32" s="29" customFormat="1" x14ac:dyDescent="0.2">
      <c r="B18" s="51">
        <v>1</v>
      </c>
      <c r="C18" s="55" t="s">
        <v>76</v>
      </c>
      <c r="D18" s="83"/>
      <c r="E18" s="148" t="s">
        <v>87</v>
      </c>
      <c r="F18" s="148" t="s">
        <v>88</v>
      </c>
      <c r="G18" s="175" t="s">
        <v>169</v>
      </c>
      <c r="H18" s="193" t="s">
        <v>99</v>
      </c>
      <c r="I18" s="193" t="s">
        <v>100</v>
      </c>
      <c r="J18" s="193" t="s">
        <v>166</v>
      </c>
      <c r="K18" s="193" t="s">
        <v>165</v>
      </c>
      <c r="L18" s="174" t="s">
        <v>164</v>
      </c>
      <c r="M18" s="55" t="s">
        <v>167</v>
      </c>
      <c r="N18" s="149" t="s">
        <v>8</v>
      </c>
      <c r="O18" s="129" t="s">
        <v>97</v>
      </c>
      <c r="R18" s="151"/>
      <c r="S18" s="151"/>
      <c r="T18" s="151"/>
      <c r="U18"/>
      <c r="V18"/>
      <c r="W18"/>
      <c r="X18"/>
      <c r="Y18"/>
      <c r="Z18"/>
      <c r="AA18"/>
      <c r="AB18"/>
      <c r="AC18"/>
      <c r="AD18"/>
      <c r="AE18"/>
      <c r="AF18"/>
    </row>
    <row r="19" spans="2:32" s="29" customFormat="1" x14ac:dyDescent="0.2">
      <c r="B19" s="86" t="s">
        <v>77</v>
      </c>
      <c r="C19" s="87" t="s">
        <v>10</v>
      </c>
      <c r="D19" s="111" t="s">
        <v>86</v>
      </c>
      <c r="E19" s="89">
        <f>+'4-presupuesto'!H17</f>
        <v>237501.98758944002</v>
      </c>
      <c r="F19" s="89">
        <f>+E19*'4-presupuesto'!H37</f>
        <v>344852.88597986696</v>
      </c>
      <c r="G19" s="184">
        <v>0</v>
      </c>
      <c r="H19" s="154">
        <v>35</v>
      </c>
      <c r="I19" s="155">
        <v>2.5</v>
      </c>
      <c r="J19" s="154">
        <v>100</v>
      </c>
      <c r="K19" s="156">
        <v>0</v>
      </c>
      <c r="L19" s="173">
        <f>+(K19)/100</f>
        <v>0</v>
      </c>
      <c r="M19" s="89">
        <f t="shared" ref="M19:M26" si="0">(+F19-(F19*G19%))*L19</f>
        <v>0</v>
      </c>
      <c r="N19" s="153">
        <f>+F19-M19</f>
        <v>344852.88597986696</v>
      </c>
      <c r="O19" s="110" t="s">
        <v>103</v>
      </c>
      <c r="R19" s="150"/>
      <c r="S19" s="150"/>
      <c r="T19" s="152"/>
      <c r="U19"/>
      <c r="V19"/>
      <c r="W19"/>
      <c r="X19"/>
      <c r="Y19"/>
      <c r="Z19"/>
      <c r="AA19"/>
      <c r="AB19"/>
      <c r="AC19"/>
      <c r="AD19"/>
      <c r="AE19"/>
      <c r="AF19"/>
    </row>
    <row r="20" spans="2:32" s="29" customFormat="1" x14ac:dyDescent="0.2">
      <c r="B20" s="86" t="s">
        <v>175</v>
      </c>
      <c r="C20" s="87" t="s">
        <v>177</v>
      </c>
      <c r="D20" s="111" t="s">
        <v>86</v>
      </c>
      <c r="E20" s="89">
        <f>+'4-presupuesto'!G21</f>
        <v>403042.61058618355</v>
      </c>
      <c r="F20" s="89">
        <f>+E20*'4-presupuesto'!H37</f>
        <v>585217.87057113857</v>
      </c>
      <c r="G20" s="184">
        <v>0</v>
      </c>
      <c r="H20" s="154">
        <v>35</v>
      </c>
      <c r="I20" s="155">
        <v>2.5</v>
      </c>
      <c r="J20" s="154">
        <f>+H20/90*100</f>
        <v>38.888888888888893</v>
      </c>
      <c r="K20" s="156">
        <v>33</v>
      </c>
      <c r="L20" s="173">
        <f>+(K20)/100</f>
        <v>0.33</v>
      </c>
      <c r="M20" s="89">
        <f>(+F20-(F20*G20%))*L20</f>
        <v>193121.89728847574</v>
      </c>
      <c r="N20" s="153">
        <f t="shared" ref="N20:N26" si="1">+F20-M20</f>
        <v>392095.9732826628</v>
      </c>
      <c r="O20" s="110" t="s">
        <v>104</v>
      </c>
      <c r="R20" s="150"/>
      <c r="S20" s="150"/>
      <c r="T20" s="152"/>
      <c r="U20"/>
      <c r="V20"/>
      <c r="W20"/>
      <c r="X20"/>
      <c r="Y20"/>
      <c r="Z20"/>
      <c r="AA20"/>
      <c r="AB20"/>
      <c r="AC20"/>
      <c r="AD20"/>
      <c r="AE20"/>
      <c r="AF20"/>
    </row>
    <row r="21" spans="2:32" s="29" customFormat="1" x14ac:dyDescent="0.2">
      <c r="B21" s="86" t="s">
        <v>176</v>
      </c>
      <c r="C21" s="87" t="s">
        <v>178</v>
      </c>
      <c r="D21" s="111" t="s">
        <v>86</v>
      </c>
      <c r="E21" s="89">
        <f>+'4-presupuesto'!G22+'4-presupuesto'!G23</f>
        <v>801031.45172269316</v>
      </c>
      <c r="F21" s="89">
        <f>+E21*'4-presupuesto'!H37</f>
        <v>1163097.6679013507</v>
      </c>
      <c r="G21" s="154">
        <v>0</v>
      </c>
      <c r="H21" s="154">
        <v>35</v>
      </c>
      <c r="I21" s="155">
        <v>2.5</v>
      </c>
      <c r="J21" s="154">
        <f>+H21/90*100</f>
        <v>38.888888888888893</v>
      </c>
      <c r="K21" s="156">
        <v>33</v>
      </c>
      <c r="L21" s="173">
        <f t="shared" ref="L21:L26" si="2">+(K21)/100</f>
        <v>0.33</v>
      </c>
      <c r="M21" s="89">
        <f t="shared" si="0"/>
        <v>383822.23040744575</v>
      </c>
      <c r="N21" s="153">
        <f>+F21-M21</f>
        <v>779275.43749390496</v>
      </c>
      <c r="O21" s="110" t="s">
        <v>104</v>
      </c>
      <c r="R21" s="150"/>
      <c r="S21" s="150"/>
      <c r="T21" s="152"/>
      <c r="U21"/>
      <c r="V21"/>
      <c r="W21"/>
      <c r="X21"/>
      <c r="Y21"/>
      <c r="Z21"/>
      <c r="AA21"/>
      <c r="AB21"/>
      <c r="AC21"/>
      <c r="AD21"/>
      <c r="AE21"/>
      <c r="AF21"/>
    </row>
    <row r="22" spans="2:32" s="29" customFormat="1" x14ac:dyDescent="0.2">
      <c r="B22" s="86" t="s">
        <v>78</v>
      </c>
      <c r="C22" s="87" t="s">
        <v>85</v>
      </c>
      <c r="D22" s="111" t="s">
        <v>86</v>
      </c>
      <c r="E22" s="89">
        <f>+'4-presupuesto'!H25</f>
        <v>7470021.4157821126</v>
      </c>
      <c r="F22" s="89">
        <f>+E22*'4-presupuesto'!H37</f>
        <v>10846471.095715629</v>
      </c>
      <c r="G22" s="154">
        <v>0</v>
      </c>
      <c r="H22" s="154">
        <v>35</v>
      </c>
      <c r="I22" s="155">
        <v>2.5</v>
      </c>
      <c r="J22" s="154">
        <f>+H22/90*100</f>
        <v>38.888888888888893</v>
      </c>
      <c r="K22" s="156">
        <v>33</v>
      </c>
      <c r="L22" s="173">
        <f t="shared" si="2"/>
        <v>0.33</v>
      </c>
      <c r="M22" s="89">
        <f t="shared" si="0"/>
        <v>3579335.4615861578</v>
      </c>
      <c r="N22" s="153">
        <f t="shared" si="1"/>
        <v>7267135.6341294711</v>
      </c>
      <c r="O22" s="110" t="s">
        <v>104</v>
      </c>
      <c r="R22" s="150"/>
      <c r="S22" s="150"/>
      <c r="T22" s="152"/>
      <c r="U22"/>
      <c r="V22"/>
      <c r="W22"/>
      <c r="X22"/>
      <c r="Y22"/>
      <c r="Z22"/>
      <c r="AA22"/>
      <c r="AB22"/>
      <c r="AC22"/>
      <c r="AD22"/>
      <c r="AE22"/>
      <c r="AF22"/>
    </row>
    <row r="23" spans="2:32" s="29" customFormat="1" x14ac:dyDescent="0.2">
      <c r="B23" s="86" t="s">
        <v>89</v>
      </c>
      <c r="C23" s="87" t="s">
        <v>93</v>
      </c>
      <c r="D23" s="111" t="s">
        <v>86</v>
      </c>
      <c r="E23" s="89">
        <f>+'4-presupuesto'!G29</f>
        <v>200362.96706983578</v>
      </c>
      <c r="F23" s="89">
        <f>+E23*'4-presupuesto'!H37</f>
        <v>290927.02818540158</v>
      </c>
      <c r="G23" s="184">
        <v>0</v>
      </c>
      <c r="H23" s="154">
        <v>35</v>
      </c>
      <c r="I23" s="155">
        <v>2.5</v>
      </c>
      <c r="J23" s="154">
        <f>+H23/40*100</f>
        <v>87.5</v>
      </c>
      <c r="K23" s="156">
        <v>84.12</v>
      </c>
      <c r="L23" s="173">
        <f t="shared" si="2"/>
        <v>0.84120000000000006</v>
      </c>
      <c r="M23" s="89">
        <f t="shared" si="0"/>
        <v>244727.81610955982</v>
      </c>
      <c r="N23" s="153">
        <f t="shared" si="1"/>
        <v>46199.212075841759</v>
      </c>
      <c r="O23" s="110" t="s">
        <v>104</v>
      </c>
      <c r="R23" s="150"/>
      <c r="S23" s="150"/>
      <c r="T23" s="152"/>
      <c r="U23"/>
      <c r="V23"/>
      <c r="W23"/>
      <c r="X23"/>
      <c r="Y23"/>
      <c r="Z23"/>
      <c r="AA23"/>
      <c r="AB23"/>
      <c r="AC23"/>
      <c r="AD23"/>
      <c r="AE23"/>
      <c r="AF23"/>
    </row>
    <row r="24" spans="2:32" s="29" customFormat="1" x14ac:dyDescent="0.2">
      <c r="B24" s="86" t="s">
        <v>90</v>
      </c>
      <c r="C24" s="87" t="s">
        <v>94</v>
      </c>
      <c r="D24" s="111" t="s">
        <v>86</v>
      </c>
      <c r="E24" s="89">
        <f>+'4-presupuesto'!G30</f>
        <v>76705.964242573682</v>
      </c>
      <c r="F24" s="89">
        <f>+E24*'4-presupuesto'!H37</f>
        <v>111377.06008021699</v>
      </c>
      <c r="G24" s="184">
        <v>0</v>
      </c>
      <c r="H24" s="154">
        <v>35</v>
      </c>
      <c r="I24" s="155">
        <v>2.5</v>
      </c>
      <c r="J24" s="154">
        <f>+H24/50*100</f>
        <v>70</v>
      </c>
      <c r="K24" s="156">
        <v>62.78</v>
      </c>
      <c r="L24" s="173">
        <f t="shared" si="2"/>
        <v>0.62780000000000002</v>
      </c>
      <c r="M24" s="89">
        <f t="shared" si="0"/>
        <v>69922.518318360235</v>
      </c>
      <c r="N24" s="153">
        <f t="shared" si="1"/>
        <v>41454.541761856759</v>
      </c>
      <c r="O24" s="110" t="s">
        <v>104</v>
      </c>
      <c r="R24" s="150"/>
      <c r="S24" s="150"/>
      <c r="T24" s="152"/>
      <c r="U24"/>
      <c r="V24"/>
      <c r="W24"/>
      <c r="X24"/>
      <c r="Y24"/>
      <c r="Z24"/>
      <c r="AA24"/>
      <c r="AB24"/>
      <c r="AC24"/>
      <c r="AD24"/>
      <c r="AE24"/>
      <c r="AF24"/>
    </row>
    <row r="25" spans="2:32" s="29" customFormat="1" x14ac:dyDescent="0.2">
      <c r="B25" s="86" t="s">
        <v>91</v>
      </c>
      <c r="C25" s="87" t="s">
        <v>95</v>
      </c>
      <c r="D25" s="111" t="s">
        <v>86</v>
      </c>
      <c r="E25" s="89">
        <f>+'4-presupuesto'!G33</f>
        <v>2425197.3909939765</v>
      </c>
      <c r="F25" s="89">
        <f>+E25*'4-presupuesto'!H37</f>
        <v>3521386.6117232544</v>
      </c>
      <c r="G25" s="184">
        <v>0</v>
      </c>
      <c r="H25" s="154">
        <v>35</v>
      </c>
      <c r="I25" s="155">
        <v>2.5</v>
      </c>
      <c r="J25" s="154">
        <f>+H25/40*100</f>
        <v>87.5</v>
      </c>
      <c r="K25" s="156">
        <v>84.12</v>
      </c>
      <c r="L25" s="173">
        <f t="shared" si="2"/>
        <v>0.84120000000000006</v>
      </c>
      <c r="M25" s="89">
        <f t="shared" si="0"/>
        <v>2962190.4177816017</v>
      </c>
      <c r="N25" s="153">
        <f t="shared" si="1"/>
        <v>559196.19394165277</v>
      </c>
      <c r="O25" s="110" t="s">
        <v>104</v>
      </c>
      <c r="R25" s="150"/>
      <c r="S25" s="150"/>
      <c r="T25" s="152"/>
      <c r="U25"/>
      <c r="V25"/>
      <c r="W25"/>
      <c r="X25"/>
      <c r="Y25"/>
      <c r="Z25"/>
      <c r="AA25"/>
      <c r="AB25"/>
      <c r="AC25"/>
      <c r="AD25"/>
      <c r="AE25"/>
      <c r="AF25"/>
    </row>
    <row r="26" spans="2:32" s="29" customFormat="1" x14ac:dyDescent="0.2">
      <c r="B26" s="86" t="s">
        <v>92</v>
      </c>
      <c r="C26" s="87" t="s">
        <v>96</v>
      </c>
      <c r="D26" s="111" t="s">
        <v>86</v>
      </c>
      <c r="E26" s="89">
        <f>+'4-presupuesto'!G34</f>
        <v>1748581.0109148889</v>
      </c>
      <c r="F26" s="89">
        <f>+E26*'4-presupuesto'!H37</f>
        <v>2538939.6278484189</v>
      </c>
      <c r="G26" s="184">
        <v>0</v>
      </c>
      <c r="H26" s="154">
        <v>35</v>
      </c>
      <c r="I26" s="155">
        <v>2.5</v>
      </c>
      <c r="J26" s="154">
        <f>+H26/60*100</f>
        <v>58.333333333333336</v>
      </c>
      <c r="K26" s="156">
        <v>50.2</v>
      </c>
      <c r="L26" s="173">
        <f t="shared" si="2"/>
        <v>0.502</v>
      </c>
      <c r="M26" s="89">
        <f t="shared" si="0"/>
        <v>1274547.6931799063</v>
      </c>
      <c r="N26" s="153">
        <f t="shared" si="1"/>
        <v>1264391.9346685125</v>
      </c>
      <c r="O26" s="110" t="s">
        <v>104</v>
      </c>
      <c r="R26" s="150"/>
      <c r="S26" s="150"/>
      <c r="T26" s="152"/>
      <c r="U26"/>
      <c r="V26"/>
      <c r="W26"/>
      <c r="X26"/>
      <c r="Y26"/>
      <c r="Z26"/>
      <c r="AA26"/>
      <c r="AB26"/>
      <c r="AC26"/>
      <c r="AD26"/>
      <c r="AE26"/>
      <c r="AF26"/>
    </row>
    <row r="27" spans="2:32" s="29" customFormat="1" x14ac:dyDescent="0.2">
      <c r="B27" s="28"/>
      <c r="C27" s="28"/>
      <c r="D27" s="28"/>
      <c r="E27" s="38"/>
      <c r="F27" s="39"/>
      <c r="G27" s="39"/>
      <c r="H27" s="39"/>
      <c r="I27" s="39"/>
      <c r="J27" s="39"/>
      <c r="K27" s="39"/>
      <c r="L27" s="39"/>
      <c r="M27" s="38"/>
      <c r="N27" s="40"/>
      <c r="O27" s="40"/>
    </row>
    <row r="28" spans="2:32" s="29" customFormat="1" x14ac:dyDescent="0.2">
      <c r="B28" s="91"/>
      <c r="C28" s="95" t="s">
        <v>159</v>
      </c>
      <c r="D28" s="92"/>
      <c r="E28" s="93"/>
      <c r="F28" s="93"/>
      <c r="G28" s="93"/>
      <c r="H28" s="93"/>
      <c r="I28" s="93"/>
      <c r="J28" s="93"/>
      <c r="K28" s="93"/>
      <c r="L28" s="93"/>
      <c r="M28" s="93"/>
      <c r="N28" s="94">
        <f>SUM(N19:N26)</f>
        <v>10694601.81333377</v>
      </c>
      <c r="O28" s="8"/>
    </row>
    <row r="29" spans="2:32" s="29" customFormat="1" x14ac:dyDescent="0.2"/>
    <row r="30" spans="2:32" s="29" customFormat="1" x14ac:dyDescent="0.2">
      <c r="B30" s="91"/>
      <c r="C30" s="95" t="s">
        <v>55</v>
      </c>
      <c r="D30" s="92"/>
      <c r="E30" s="93"/>
      <c r="F30" s="93"/>
      <c r="G30" s="93"/>
      <c r="H30" s="93"/>
      <c r="I30" s="93"/>
      <c r="J30" s="93"/>
      <c r="K30" s="93"/>
      <c r="L30" s="93"/>
      <c r="M30" s="93"/>
      <c r="N30" s="94">
        <f>+N28*0.5</f>
        <v>5347300.9066668851</v>
      </c>
    </row>
    <row r="31" spans="2:32" s="29" customFormat="1" x14ac:dyDescent="0.2"/>
    <row r="32" spans="2:32" s="29" customFormat="1" x14ac:dyDescent="0.2">
      <c r="B32" s="91"/>
      <c r="C32" s="95" t="s">
        <v>68</v>
      </c>
      <c r="D32" s="92"/>
      <c r="E32" s="93"/>
      <c r="F32" s="93"/>
      <c r="G32" s="93"/>
      <c r="H32" s="93"/>
      <c r="I32" s="93"/>
      <c r="J32" s="93"/>
      <c r="K32" s="93"/>
      <c r="L32" s="93"/>
      <c r="M32" s="93"/>
      <c r="N32" s="167" t="s">
        <v>158</v>
      </c>
    </row>
    <row r="33" spans="2:16" s="8" customFormat="1" ht="12" x14ac:dyDescent="0.2">
      <c r="B33" s="51">
        <v>1</v>
      </c>
      <c r="C33" s="127" t="s">
        <v>65</v>
      </c>
      <c r="D33" s="83"/>
      <c r="E33" s="84"/>
      <c r="F33" s="84"/>
      <c r="G33" s="84"/>
      <c r="H33" s="84"/>
      <c r="I33" s="84"/>
      <c r="J33" s="84"/>
      <c r="K33" s="84"/>
      <c r="L33" s="84"/>
      <c r="M33" s="84"/>
      <c r="N33" s="128">
        <f>SUM(M34:M35)</f>
        <v>0</v>
      </c>
      <c r="O33" s="129" t="s">
        <v>64</v>
      </c>
    </row>
    <row r="34" spans="2:16" s="8" customFormat="1" ht="12" x14ac:dyDescent="0.2">
      <c r="B34" s="86"/>
      <c r="C34" s="87"/>
      <c r="D34" s="88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110" t="s">
        <v>52</v>
      </c>
    </row>
    <row r="35" spans="2:16" s="8" customFormat="1" ht="12" x14ac:dyDescent="0.2">
      <c r="B35" s="86"/>
      <c r="C35" s="87"/>
      <c r="D35" s="88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110" t="s">
        <v>104</v>
      </c>
    </row>
    <row r="36" spans="2:16" s="8" customFormat="1" ht="12" x14ac:dyDescent="0.2">
      <c r="B36" s="86"/>
      <c r="C36" s="87"/>
      <c r="D36" s="126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</row>
    <row r="37" spans="2:16" s="8" customFormat="1" ht="12" x14ac:dyDescent="0.2">
      <c r="B37" s="28"/>
      <c r="C37" s="28"/>
      <c r="D37" s="28"/>
      <c r="E37" s="38"/>
      <c r="F37" s="39"/>
      <c r="G37" s="39"/>
      <c r="H37" s="39"/>
      <c r="I37" s="39"/>
      <c r="J37" s="39"/>
      <c r="K37" s="39"/>
      <c r="L37" s="39"/>
      <c r="M37" s="38"/>
      <c r="N37" s="40"/>
      <c r="O37" s="40"/>
    </row>
    <row r="38" spans="2:16" s="8" customFormat="1" ht="12" x14ac:dyDescent="0.2">
      <c r="B38" s="51">
        <v>2</v>
      </c>
      <c r="C38" s="55" t="s">
        <v>66</v>
      </c>
      <c r="D38" s="83"/>
      <c r="E38" s="84"/>
      <c r="F38" s="84"/>
      <c r="G38" s="84"/>
      <c r="H38" s="84"/>
      <c r="I38" s="84"/>
      <c r="J38" s="84"/>
      <c r="K38" s="84"/>
      <c r="L38" s="84"/>
      <c r="M38" s="84"/>
      <c r="N38" s="128">
        <f>+M39+M40</f>
        <v>0</v>
      </c>
      <c r="O38" s="129" t="s">
        <v>64</v>
      </c>
    </row>
    <row r="39" spans="2:16" s="8" customFormat="1" ht="12" x14ac:dyDescent="0.2">
      <c r="B39" s="86"/>
      <c r="C39" s="87"/>
      <c r="D39" s="88"/>
      <c r="E39" s="130"/>
      <c r="F39" s="89"/>
      <c r="G39" s="89"/>
      <c r="H39" s="89"/>
      <c r="I39" s="89"/>
      <c r="J39" s="89"/>
      <c r="K39" s="89"/>
      <c r="L39" s="89"/>
      <c r="M39" s="89"/>
      <c r="N39" s="89"/>
      <c r="O39" s="110" t="s">
        <v>52</v>
      </c>
    </row>
    <row r="40" spans="2:16" s="8" customFormat="1" ht="12" x14ac:dyDescent="0.2">
      <c r="B40" s="86"/>
      <c r="C40" s="87"/>
      <c r="D40" s="88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</row>
    <row r="41" spans="2:16" s="8" customFormat="1" ht="12" x14ac:dyDescent="0.2">
      <c r="B41" s="28"/>
      <c r="C41" s="28"/>
      <c r="D41" s="28"/>
      <c r="E41" s="38"/>
      <c r="F41" s="39"/>
      <c r="G41" s="39"/>
      <c r="H41" s="39"/>
      <c r="I41" s="39"/>
      <c r="J41" s="39"/>
      <c r="K41" s="39"/>
      <c r="L41" s="39"/>
      <c r="M41" s="38"/>
      <c r="N41" s="40"/>
      <c r="O41" s="40"/>
    </row>
    <row r="42" spans="2:16" s="8" customFormat="1" ht="12" x14ac:dyDescent="0.2">
      <c r="B42" s="91"/>
      <c r="C42" s="95" t="s">
        <v>69</v>
      </c>
      <c r="D42" s="92"/>
      <c r="E42" s="93"/>
      <c r="F42" s="93"/>
      <c r="G42" s="93"/>
      <c r="H42" s="93"/>
      <c r="I42" s="93"/>
      <c r="J42" s="93"/>
      <c r="K42" s="93"/>
      <c r="L42" s="93"/>
      <c r="M42" s="93"/>
      <c r="N42" s="94">
        <f>SUM(N33:N41)</f>
        <v>0</v>
      </c>
    </row>
    <row r="44" spans="2:16" ht="12.75" customHeight="1" x14ac:dyDescent="0.2">
      <c r="B44" s="203" t="s">
        <v>106</v>
      </c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</row>
    <row r="45" spans="2:16" ht="12.75" customHeight="1" x14ac:dyDescent="0.2">
      <c r="B45" s="203"/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</row>
    <row r="46" spans="2:16" x14ac:dyDescent="0.2">
      <c r="B46" s="203"/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</row>
    <row r="47" spans="2:16" ht="15" x14ac:dyDescent="0.2">
      <c r="B47" s="140"/>
      <c r="C47" s="140"/>
      <c r="D47" s="140"/>
      <c r="E47" s="140"/>
      <c r="F47" s="140"/>
      <c r="G47" s="140"/>
      <c r="H47" s="140"/>
      <c r="I47" s="140"/>
      <c r="J47" s="140"/>
      <c r="K47" s="140"/>
      <c r="L47" s="140"/>
      <c r="M47" s="140"/>
      <c r="N47" s="140"/>
      <c r="O47" s="140"/>
      <c r="P47" s="140"/>
    </row>
    <row r="48" spans="2:16" x14ac:dyDescent="0.2">
      <c r="B48" s="203" t="s">
        <v>105</v>
      </c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</row>
    <row r="49" spans="2:22" x14ac:dyDescent="0.2">
      <c r="B49" s="203"/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</row>
    <row r="50" spans="2:22" x14ac:dyDescent="0.2">
      <c r="B50" s="203"/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</row>
    <row r="51" spans="2:22" ht="15" x14ac:dyDescent="0.2">
      <c r="B51" s="166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6"/>
    </row>
    <row r="52" spans="2:22" x14ac:dyDescent="0.2">
      <c r="B52" s="203" t="s">
        <v>157</v>
      </c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</row>
    <row r="53" spans="2:22" x14ac:dyDescent="0.2">
      <c r="B53" s="203"/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</row>
    <row r="60" spans="2:22" x14ac:dyDescent="0.2">
      <c r="B60" s="159" t="s">
        <v>113</v>
      </c>
      <c r="C60" s="160"/>
      <c r="D60" s="160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61"/>
      <c r="V60" s="161"/>
    </row>
    <row r="61" spans="2:22" x14ac:dyDescent="0.2">
      <c r="B61" s="162" t="s">
        <v>111</v>
      </c>
      <c r="C61" s="160"/>
      <c r="D61" s="160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</row>
    <row r="62" spans="2:22" x14ac:dyDescent="0.2">
      <c r="B62" s="162" t="s">
        <v>112</v>
      </c>
      <c r="C62" s="160"/>
      <c r="D62" s="160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</row>
    <row r="63" spans="2:22" x14ac:dyDescent="0.2">
      <c r="B63" s="162" t="s">
        <v>114</v>
      </c>
    </row>
    <row r="64" spans="2:22" x14ac:dyDescent="0.2">
      <c r="B64" s="162" t="s">
        <v>152</v>
      </c>
    </row>
    <row r="65" spans="2:2" x14ac:dyDescent="0.2">
      <c r="B65" s="162" t="s">
        <v>170</v>
      </c>
    </row>
    <row r="66" spans="2:2" x14ac:dyDescent="0.2">
      <c r="B66" s="162" t="s">
        <v>171</v>
      </c>
    </row>
  </sheetData>
  <mergeCells count="9">
    <mergeCell ref="B48:P50"/>
    <mergeCell ref="B52:P53"/>
    <mergeCell ref="B7:N8"/>
    <mergeCell ref="B9:N9"/>
    <mergeCell ref="B14:B15"/>
    <mergeCell ref="B44:P46"/>
    <mergeCell ref="E14:F14"/>
    <mergeCell ref="E15:F15"/>
    <mergeCell ref="G16:K16"/>
  </mergeCells>
  <phoneticPr fontId="11" type="noConversion"/>
  <pageMargins left="0.98425196850393704" right="0.19685039370078741" top="0.78740157480314965" bottom="0.59055118110236227" header="0" footer="0"/>
  <pageSetup paperSize="9" orientation="portrait" horizontalDpi="4294967294" verticalDpi="4294967294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K58"/>
  <sheetViews>
    <sheetView showGridLines="0" zoomScale="150" zoomScaleNormal="150" workbookViewId="0">
      <selection activeCell="B6" sqref="B6:H7"/>
    </sheetView>
  </sheetViews>
  <sheetFormatPr baseColWidth="10" defaultRowHeight="12.75" x14ac:dyDescent="0.2"/>
  <cols>
    <col min="1" max="1" width="1.28515625" customWidth="1"/>
    <col min="2" max="8" width="12" customWidth="1"/>
    <col min="9" max="9" width="1.28515625" customWidth="1"/>
  </cols>
  <sheetData>
    <row r="6" spans="2:11" x14ac:dyDescent="0.2">
      <c r="B6" s="219" t="s">
        <v>150</v>
      </c>
      <c r="C6" s="198"/>
      <c r="D6" s="198"/>
      <c r="E6" s="198"/>
      <c r="F6" s="198"/>
      <c r="G6" s="198"/>
      <c r="H6" s="198"/>
    </row>
    <row r="7" spans="2:11" x14ac:dyDescent="0.2">
      <c r="B7" s="198"/>
      <c r="C7" s="198"/>
      <c r="D7" s="198"/>
      <c r="E7" s="198"/>
      <c r="F7" s="198"/>
      <c r="G7" s="198"/>
      <c r="H7" s="198"/>
    </row>
    <row r="8" spans="2:11" ht="12.75" customHeight="1" x14ac:dyDescent="0.2"/>
    <row r="9" spans="2:11" ht="12.75" customHeight="1" x14ac:dyDescent="0.2">
      <c r="K9" s="117"/>
    </row>
    <row r="10" spans="2:11" ht="15" customHeight="1" x14ac:dyDescent="0.2">
      <c r="B10" s="218" t="s">
        <v>118</v>
      </c>
      <c r="C10" s="218"/>
      <c r="D10" s="218"/>
      <c r="E10" s="218"/>
      <c r="F10" s="218"/>
      <c r="G10" s="218"/>
      <c r="H10" s="218"/>
      <c r="K10" s="117"/>
    </row>
    <row r="11" spans="2:11" ht="15" customHeight="1" x14ac:dyDescent="0.2">
      <c r="B11" s="218" t="s">
        <v>119</v>
      </c>
      <c r="C11" s="218"/>
      <c r="D11" s="218"/>
      <c r="E11" s="218"/>
      <c r="F11" s="218"/>
      <c r="G11" s="218"/>
      <c r="H11" s="218"/>
      <c r="K11" s="117"/>
    </row>
    <row r="12" spans="2:11" ht="15" customHeight="1" x14ac:dyDescent="0.2">
      <c r="B12" s="218" t="s">
        <v>120</v>
      </c>
      <c r="C12" s="218"/>
      <c r="D12" s="218"/>
      <c r="E12" s="218"/>
      <c r="F12" s="218"/>
      <c r="G12" s="218"/>
      <c r="H12" s="218"/>
      <c r="K12" s="117"/>
    </row>
    <row r="13" spans="2:11" ht="15" customHeight="1" x14ac:dyDescent="0.2">
      <c r="B13" s="218" t="s">
        <v>121</v>
      </c>
      <c r="C13" s="218"/>
      <c r="D13" s="218"/>
      <c r="E13" s="218"/>
      <c r="F13" s="218"/>
      <c r="G13" s="218"/>
      <c r="H13" s="218"/>
      <c r="K13" s="117"/>
    </row>
    <row r="14" spans="2:11" ht="15" customHeight="1" x14ac:dyDescent="0.2">
      <c r="B14" s="218" t="s">
        <v>122</v>
      </c>
      <c r="C14" s="218"/>
      <c r="D14" s="218"/>
      <c r="E14" s="218"/>
      <c r="F14" s="218"/>
      <c r="G14" s="218"/>
      <c r="H14" s="218"/>
      <c r="K14" s="117"/>
    </row>
    <row r="15" spans="2:11" ht="15" customHeight="1" x14ac:dyDescent="0.2">
      <c r="B15" s="165" t="s">
        <v>123</v>
      </c>
      <c r="C15" s="165"/>
      <c r="D15" s="165"/>
      <c r="E15" s="165"/>
      <c r="F15" s="165"/>
      <c r="G15" s="165"/>
      <c r="H15" s="165"/>
      <c r="K15" s="117"/>
    </row>
    <row r="16" spans="2:11" ht="15" customHeight="1" x14ac:dyDescent="0.2">
      <c r="B16" s="218" t="s">
        <v>124</v>
      </c>
      <c r="C16" s="218"/>
      <c r="D16" s="218"/>
      <c r="E16" s="218"/>
      <c r="F16" s="218"/>
      <c r="G16" s="218"/>
      <c r="H16" s="218"/>
      <c r="K16" s="117"/>
    </row>
    <row r="17" spans="2:11" ht="7.5" customHeight="1" x14ac:dyDescent="0.2">
      <c r="B17" s="165"/>
      <c r="C17" s="165"/>
      <c r="D17" s="165"/>
      <c r="E17" s="165"/>
      <c r="F17" s="165"/>
      <c r="G17" s="165"/>
      <c r="H17" s="165"/>
      <c r="K17" s="117"/>
    </row>
    <row r="18" spans="2:11" ht="15" customHeight="1" x14ac:dyDescent="0.2">
      <c r="B18" s="218" t="s">
        <v>125</v>
      </c>
      <c r="C18" s="218"/>
      <c r="D18" s="218"/>
      <c r="E18" s="218"/>
      <c r="F18" s="218"/>
      <c r="G18" s="218"/>
      <c r="H18" s="218"/>
    </row>
    <row r="19" spans="2:11" ht="15" customHeight="1" x14ac:dyDescent="0.2">
      <c r="B19" s="218" t="s">
        <v>126</v>
      </c>
      <c r="C19" s="218"/>
      <c r="D19" s="218"/>
      <c r="E19" s="218"/>
      <c r="F19" s="218"/>
      <c r="G19" s="218"/>
      <c r="H19" s="218"/>
    </row>
    <row r="20" spans="2:11" ht="15" customHeight="1" x14ac:dyDescent="0.2">
      <c r="B20" s="218" t="s">
        <v>127</v>
      </c>
      <c r="C20" s="218"/>
      <c r="D20" s="218"/>
      <c r="E20" s="218"/>
      <c r="F20" s="218"/>
      <c r="G20" s="218"/>
      <c r="H20" s="218"/>
    </row>
    <row r="21" spans="2:11" ht="15" customHeight="1" x14ac:dyDescent="0.2">
      <c r="B21" s="218" t="s">
        <v>128</v>
      </c>
      <c r="C21" s="218"/>
      <c r="D21" s="218"/>
      <c r="E21" s="218"/>
      <c r="F21" s="218"/>
      <c r="G21" s="218"/>
      <c r="H21" s="218"/>
    </row>
    <row r="22" spans="2:11" ht="15" customHeight="1" x14ac:dyDescent="0.2">
      <c r="B22" s="218" t="s">
        <v>129</v>
      </c>
      <c r="C22" s="218"/>
      <c r="D22" s="218"/>
      <c r="E22" s="218"/>
      <c r="F22" s="218"/>
      <c r="G22" s="218"/>
      <c r="H22" s="218"/>
    </row>
    <row r="23" spans="2:11" ht="7.5" customHeight="1" x14ac:dyDescent="0.2">
      <c r="B23" s="165"/>
      <c r="C23" s="165"/>
      <c r="D23" s="165"/>
      <c r="E23" s="165"/>
      <c r="F23" s="165"/>
      <c r="G23" s="165"/>
      <c r="H23" s="165"/>
    </row>
    <row r="24" spans="2:11" ht="15" customHeight="1" x14ac:dyDescent="0.2">
      <c r="B24" s="218" t="s">
        <v>130</v>
      </c>
      <c r="C24" s="218"/>
      <c r="D24" s="218"/>
      <c r="E24" s="218"/>
      <c r="F24" s="218"/>
      <c r="G24" s="218"/>
      <c r="H24" s="218"/>
    </row>
    <row r="25" spans="2:11" ht="15" customHeight="1" x14ac:dyDescent="0.2">
      <c r="B25" s="218" t="s">
        <v>131</v>
      </c>
      <c r="C25" s="218"/>
      <c r="D25" s="218"/>
      <c r="E25" s="218"/>
      <c r="F25" s="218"/>
      <c r="G25" s="218"/>
      <c r="H25" s="218"/>
    </row>
    <row r="26" spans="2:11" ht="15" customHeight="1" x14ac:dyDescent="0.2">
      <c r="B26" s="218" t="s">
        <v>132</v>
      </c>
      <c r="C26" s="218"/>
      <c r="D26" s="218"/>
      <c r="E26" s="218"/>
      <c r="F26" s="218"/>
      <c r="G26" s="218"/>
      <c r="H26" s="218"/>
    </row>
    <row r="27" spans="2:11" ht="7.5" customHeight="1" x14ac:dyDescent="0.2">
      <c r="B27" s="165"/>
      <c r="C27" s="165"/>
      <c r="D27" s="165"/>
      <c r="E27" s="165"/>
      <c r="F27" s="165"/>
      <c r="G27" s="165"/>
      <c r="H27" s="165"/>
    </row>
    <row r="28" spans="2:11" ht="15" customHeight="1" x14ac:dyDescent="0.2">
      <c r="B28" s="218" t="s">
        <v>133</v>
      </c>
      <c r="C28" s="218"/>
      <c r="D28" s="218"/>
      <c r="E28" s="218"/>
      <c r="F28" s="218"/>
      <c r="G28" s="218"/>
      <c r="H28" s="218"/>
    </row>
    <row r="29" spans="2:11" ht="15" customHeight="1" x14ac:dyDescent="0.2">
      <c r="B29" s="165" t="s">
        <v>134</v>
      </c>
      <c r="C29" s="165"/>
      <c r="D29" s="165"/>
      <c r="E29" s="165"/>
      <c r="F29" s="165"/>
      <c r="G29" s="165"/>
      <c r="H29" s="165"/>
    </row>
    <row r="30" spans="2:11" ht="15" customHeight="1" x14ac:dyDescent="0.2">
      <c r="B30" s="218" t="s">
        <v>135</v>
      </c>
      <c r="C30" s="218"/>
      <c r="D30" s="218"/>
      <c r="E30" s="218"/>
      <c r="F30" s="218"/>
      <c r="G30" s="218"/>
      <c r="H30" s="218"/>
    </row>
    <row r="31" spans="2:11" ht="7.5" customHeight="1" x14ac:dyDescent="0.2">
      <c r="B31" s="165"/>
      <c r="C31" s="165"/>
      <c r="D31" s="165"/>
      <c r="E31" s="165"/>
      <c r="F31" s="165"/>
      <c r="G31" s="165"/>
      <c r="H31" s="165"/>
    </row>
    <row r="32" spans="2:11" ht="15" customHeight="1" x14ac:dyDescent="0.2">
      <c r="B32" s="218" t="s">
        <v>136</v>
      </c>
      <c r="C32" s="218"/>
      <c r="D32" s="218"/>
      <c r="E32" s="218"/>
      <c r="F32" s="218"/>
      <c r="G32" s="218"/>
      <c r="H32" s="218"/>
    </row>
    <row r="33" spans="2:8" ht="15" customHeight="1" x14ac:dyDescent="0.2">
      <c r="B33" s="218" t="s">
        <v>137</v>
      </c>
      <c r="C33" s="218"/>
      <c r="D33" s="218"/>
      <c r="E33" s="218"/>
      <c r="F33" s="218"/>
      <c r="G33" s="218"/>
      <c r="H33" s="218"/>
    </row>
    <row r="34" spans="2:8" ht="7.5" customHeight="1" x14ac:dyDescent="0.2">
      <c r="B34" s="165"/>
      <c r="C34" s="165"/>
      <c r="D34" s="165"/>
      <c r="E34" s="165"/>
      <c r="F34" s="165"/>
      <c r="G34" s="165"/>
      <c r="H34" s="165"/>
    </row>
    <row r="35" spans="2:8" ht="15" customHeight="1" x14ac:dyDescent="0.2">
      <c r="B35" s="218" t="s">
        <v>138</v>
      </c>
      <c r="C35" s="218"/>
      <c r="D35" s="218"/>
      <c r="E35" s="218"/>
      <c r="F35" s="218"/>
      <c r="G35" s="218"/>
      <c r="H35" s="218"/>
    </row>
    <row r="36" spans="2:8" ht="15" customHeight="1" x14ac:dyDescent="0.2">
      <c r="B36" s="218" t="s">
        <v>139</v>
      </c>
      <c r="C36" s="218"/>
      <c r="D36" s="218"/>
      <c r="E36" s="218"/>
      <c r="F36" s="218"/>
      <c r="G36" s="218"/>
      <c r="H36" s="218"/>
    </row>
    <row r="37" spans="2:8" ht="7.5" customHeight="1" x14ac:dyDescent="0.2">
      <c r="B37" s="165"/>
      <c r="C37" s="165"/>
      <c r="D37" s="165"/>
      <c r="E37" s="165"/>
      <c r="F37" s="165"/>
      <c r="G37" s="165"/>
      <c r="H37" s="165"/>
    </row>
    <row r="38" spans="2:8" ht="15" customHeight="1" x14ac:dyDescent="0.2">
      <c r="B38" s="218" t="s">
        <v>140</v>
      </c>
      <c r="C38" s="218"/>
      <c r="D38" s="218"/>
      <c r="E38" s="218"/>
      <c r="F38" s="218"/>
      <c r="G38" s="218"/>
      <c r="H38" s="218"/>
    </row>
    <row r="39" spans="2:8" ht="15" customHeight="1" x14ac:dyDescent="0.2">
      <c r="B39" s="218" t="s">
        <v>141</v>
      </c>
      <c r="C39" s="218"/>
      <c r="D39" s="218"/>
      <c r="E39" s="218"/>
      <c r="F39" s="218"/>
      <c r="G39" s="218"/>
      <c r="H39" s="218"/>
    </row>
    <row r="40" spans="2:8" ht="7.5" customHeight="1" x14ac:dyDescent="0.2">
      <c r="B40" s="165"/>
      <c r="C40" s="165"/>
      <c r="D40" s="165"/>
      <c r="E40" s="165"/>
      <c r="F40" s="165"/>
      <c r="G40" s="165"/>
      <c r="H40" s="165"/>
    </row>
    <row r="41" spans="2:8" ht="15" customHeight="1" x14ac:dyDescent="0.2">
      <c r="B41" s="218" t="s">
        <v>142</v>
      </c>
      <c r="C41" s="218"/>
      <c r="D41" s="218"/>
      <c r="E41" s="218"/>
      <c r="F41" s="218"/>
      <c r="G41" s="218"/>
      <c r="H41" s="218"/>
    </row>
    <row r="42" spans="2:8" ht="15" customHeight="1" x14ac:dyDescent="0.2">
      <c r="B42" s="218" t="s">
        <v>143</v>
      </c>
      <c r="C42" s="218"/>
      <c r="D42" s="218"/>
      <c r="E42" s="218"/>
      <c r="F42" s="218"/>
      <c r="G42" s="218"/>
      <c r="H42" s="218"/>
    </row>
    <row r="43" spans="2:8" ht="15" customHeight="1" x14ac:dyDescent="0.2">
      <c r="B43" s="218" t="s">
        <v>144</v>
      </c>
      <c r="C43" s="218"/>
      <c r="D43" s="218"/>
      <c r="E43" s="218"/>
      <c r="F43" s="218"/>
      <c r="G43" s="218"/>
      <c r="H43" s="218"/>
    </row>
    <row r="44" spans="2:8" ht="15" customHeight="1" x14ac:dyDescent="0.2">
      <c r="B44" s="218" t="s">
        <v>145</v>
      </c>
      <c r="C44" s="218"/>
      <c r="D44" s="218"/>
      <c r="E44" s="218"/>
      <c r="F44" s="218"/>
      <c r="G44" s="218"/>
      <c r="H44" s="218"/>
    </row>
    <row r="45" spans="2:8" ht="15" customHeight="1" x14ac:dyDescent="0.2">
      <c r="B45" s="218" t="s">
        <v>146</v>
      </c>
      <c r="C45" s="218"/>
      <c r="D45" s="218"/>
      <c r="E45" s="218"/>
      <c r="F45" s="218"/>
      <c r="G45" s="218"/>
      <c r="H45" s="218"/>
    </row>
    <row r="46" spans="2:8" ht="15" customHeight="1" x14ac:dyDescent="0.2">
      <c r="B46" s="218" t="s">
        <v>147</v>
      </c>
      <c r="C46" s="218"/>
      <c r="D46" s="218"/>
      <c r="E46" s="218"/>
      <c r="F46" s="218"/>
      <c r="G46" s="218"/>
      <c r="H46" s="218"/>
    </row>
    <row r="47" spans="2:8" ht="7.5" customHeight="1" x14ac:dyDescent="0.2">
      <c r="B47" s="165"/>
      <c r="C47" s="165"/>
      <c r="D47" s="165"/>
      <c r="E47" s="165"/>
      <c r="F47" s="165"/>
      <c r="G47" s="165"/>
      <c r="H47" s="165"/>
    </row>
    <row r="48" spans="2:8" ht="15" customHeight="1" x14ac:dyDescent="0.2">
      <c r="B48" s="218" t="s">
        <v>117</v>
      </c>
      <c r="C48" s="218"/>
      <c r="D48" s="218"/>
      <c r="E48" s="218"/>
      <c r="F48" s="218"/>
      <c r="G48" s="218"/>
      <c r="H48" s="218"/>
    </row>
    <row r="49" spans="2:8" ht="15" customHeight="1" x14ac:dyDescent="0.2">
      <c r="B49" s="120"/>
      <c r="C49" s="120"/>
      <c r="D49" s="120"/>
      <c r="E49" s="120"/>
      <c r="F49" s="120"/>
      <c r="G49" s="120"/>
      <c r="H49" s="120"/>
    </row>
    <row r="50" spans="2:8" ht="15" customHeight="1" x14ac:dyDescent="0.2">
      <c r="B50" s="120"/>
      <c r="C50" s="120" t="s">
        <v>148</v>
      </c>
      <c r="D50" s="120"/>
      <c r="E50" s="120"/>
      <c r="F50" s="120" t="s">
        <v>149</v>
      </c>
      <c r="G50" s="120"/>
      <c r="H50" s="120"/>
    </row>
    <row r="51" spans="2:8" ht="12.75" customHeight="1" x14ac:dyDescent="0.2">
      <c r="B51" s="119"/>
      <c r="C51" s="119"/>
      <c r="D51" s="118"/>
      <c r="E51" s="118"/>
      <c r="F51" s="118"/>
      <c r="G51" s="118"/>
      <c r="H51" s="118"/>
    </row>
    <row r="52" spans="2:8" ht="12.75" customHeight="1" x14ac:dyDescent="0.2">
      <c r="B52" s="121"/>
      <c r="C52" s="120"/>
      <c r="D52" s="118"/>
      <c r="E52" s="118"/>
      <c r="F52" s="118"/>
      <c r="G52" s="118"/>
      <c r="H52" s="118"/>
    </row>
    <row r="53" spans="2:8" ht="12.75" customHeight="1" x14ac:dyDescent="0.2">
      <c r="B53" s="119"/>
      <c r="C53" s="119"/>
      <c r="D53" s="118"/>
      <c r="E53" s="118"/>
      <c r="F53" s="118"/>
      <c r="G53" s="118"/>
      <c r="H53" s="118"/>
    </row>
    <row r="54" spans="2:8" ht="12.75" customHeight="1" x14ac:dyDescent="0.2">
      <c r="B54" s="119"/>
      <c r="C54" s="119"/>
      <c r="D54" s="118"/>
      <c r="E54" s="118"/>
      <c r="F54" s="118"/>
      <c r="G54" s="118"/>
      <c r="H54" s="118"/>
    </row>
    <row r="55" spans="2:8" ht="12.75" customHeight="1" x14ac:dyDescent="0.2">
      <c r="B55" s="118"/>
      <c r="C55" s="118"/>
      <c r="D55" s="118"/>
      <c r="E55" s="118"/>
      <c r="F55" s="118"/>
      <c r="G55" s="118"/>
      <c r="H55" s="118"/>
    </row>
    <row r="57" spans="2:8" x14ac:dyDescent="0.2">
      <c r="B57" s="164" t="s">
        <v>115</v>
      </c>
    </row>
    <row r="58" spans="2:8" x14ac:dyDescent="0.2">
      <c r="B58" s="162" t="s">
        <v>116</v>
      </c>
    </row>
  </sheetData>
  <mergeCells count="30">
    <mergeCell ref="B13:H13"/>
    <mergeCell ref="B14:H14"/>
    <mergeCell ref="B6:H7"/>
    <mergeCell ref="B10:H10"/>
    <mergeCell ref="B11:H11"/>
    <mergeCell ref="B12:H12"/>
    <mergeCell ref="B16:H16"/>
    <mergeCell ref="B28:H28"/>
    <mergeCell ref="B19:H19"/>
    <mergeCell ref="B20:H20"/>
    <mergeCell ref="B18:H18"/>
    <mergeCell ref="B21:H21"/>
    <mergeCell ref="B30:H30"/>
    <mergeCell ref="B44:H44"/>
    <mergeCell ref="B45:H45"/>
    <mergeCell ref="B22:H22"/>
    <mergeCell ref="B24:H24"/>
    <mergeCell ref="B25:H25"/>
    <mergeCell ref="B26:H26"/>
    <mergeCell ref="B43:H43"/>
    <mergeCell ref="B46:H46"/>
    <mergeCell ref="B48:H48"/>
    <mergeCell ref="B32:H32"/>
    <mergeCell ref="B33:H33"/>
    <mergeCell ref="B35:H35"/>
    <mergeCell ref="B36:H36"/>
    <mergeCell ref="B38:H38"/>
    <mergeCell ref="B39:H39"/>
    <mergeCell ref="B41:H41"/>
    <mergeCell ref="B42:H42"/>
  </mergeCells>
  <phoneticPr fontId="0" type="noConversion"/>
  <pageMargins left="0.98425196850393704" right="0.39370078740157483" top="0.98425196850393704" bottom="0.78740157480314965" header="0" footer="0"/>
  <pageSetup paperSize="9" orientation="portrait" horizontalDpi="1200" verticalDpi="12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5:E115"/>
  <sheetViews>
    <sheetView showGridLines="0" zoomScale="150" workbookViewId="0">
      <selection activeCell="E5" sqref="E5"/>
    </sheetView>
  </sheetViews>
  <sheetFormatPr baseColWidth="10" defaultRowHeight="12.75" x14ac:dyDescent="0.2"/>
  <cols>
    <col min="1" max="1" width="1.7109375" customWidth="1"/>
    <col min="2" max="8" width="11.85546875" customWidth="1"/>
    <col min="9" max="9" width="1.7109375" customWidth="1"/>
  </cols>
  <sheetData>
    <row r="5" spans="5:5" x14ac:dyDescent="0.2">
      <c r="E5" s="125" t="s">
        <v>62</v>
      </c>
    </row>
    <row r="7" spans="5:5" ht="12.75" customHeight="1" x14ac:dyDescent="0.2"/>
    <row r="9" spans="5:5" ht="12.75" customHeight="1" x14ac:dyDescent="0.2"/>
    <row r="10" spans="5:5" ht="12.75" customHeight="1" x14ac:dyDescent="0.2"/>
    <row r="11" spans="5:5" ht="12.75" customHeight="1" x14ac:dyDescent="0.2"/>
    <row r="12" spans="5:5" ht="12.75" customHeight="1" x14ac:dyDescent="0.2"/>
    <row r="13" spans="5:5" ht="12.75" customHeight="1" x14ac:dyDescent="0.2"/>
    <row r="14" spans="5:5" ht="12.75" customHeight="1" x14ac:dyDescent="0.2"/>
    <row r="15" spans="5:5" ht="12.75" customHeight="1" x14ac:dyDescent="0.2"/>
    <row r="16" spans="5:5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spans="5:5" ht="12.75" customHeight="1" x14ac:dyDescent="0.2"/>
    <row r="50" spans="5:5" ht="12.75" customHeight="1" x14ac:dyDescent="0.2"/>
    <row r="51" spans="5:5" ht="12.75" customHeight="1" x14ac:dyDescent="0.2"/>
    <row r="52" spans="5:5" ht="12.75" customHeight="1" x14ac:dyDescent="0.2"/>
    <row r="53" spans="5:5" ht="12.75" customHeight="1" x14ac:dyDescent="0.2"/>
    <row r="57" spans="5:5" x14ac:dyDescent="0.2">
      <c r="E57" s="45"/>
    </row>
    <row r="115" spans="5:5" x14ac:dyDescent="0.2">
      <c r="E115" s="45"/>
    </row>
  </sheetData>
  <phoneticPr fontId="40" type="noConversion"/>
  <pageMargins left="0.98425196850393704" right="0.19685039370078741" top="0.78740157480314965" bottom="0.59055118110236227" header="0" footer="0"/>
  <pageSetup paperSize="9" orientation="portrait" horizontalDpi="4294967294" verticalDpi="4294967294" r:id="rId1"/>
  <headerFooter alignWithMargins="0"/>
  <rowBreaks count="1" manualBreakCount="1">
    <brk id="58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instructivo</vt:lpstr>
      <vt:lpstr>1-caratula</vt:lpstr>
      <vt:lpstr>2-croquis</vt:lpstr>
      <vt:lpstr>3-computo</vt:lpstr>
      <vt:lpstr>4-presupuesto</vt:lpstr>
      <vt:lpstr>5-val.reposicion</vt:lpstr>
      <vt:lpstr>6-convenio</vt:lpstr>
      <vt:lpstr>7-anexo-TablaRoss-Heidecke</vt:lpstr>
      <vt:lpstr>'1-caratula'!Área_de_impresión</vt:lpstr>
      <vt:lpstr>'2-croquis'!Área_de_impresión</vt:lpstr>
      <vt:lpstr>'3-computo'!Área_de_impresión</vt:lpstr>
      <vt:lpstr>'4-presupuesto'!Área_de_impresión</vt:lpstr>
      <vt:lpstr>'5-val.reposicion'!Área_de_impresión</vt:lpstr>
      <vt:lpstr>'6-convenio'!Área_de_impresión</vt:lpstr>
      <vt:lpstr>'7-anexo-TablaRoss-Heidecke'!Área_de_impresión</vt:lpstr>
      <vt:lpstr>instructivo!Área_de_impresión</vt:lpstr>
      <vt:lpstr>'6-convenio'!OLE_LINK1</vt:lpstr>
    </vt:vector>
  </TitlesOfParts>
  <Company>-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NN</dc:creator>
  <cp:lastModifiedBy>Emanuel Mancini</cp:lastModifiedBy>
  <cp:lastPrinted>2019-06-18T20:39:43Z</cp:lastPrinted>
  <dcterms:created xsi:type="dcterms:W3CDTF">2006-10-23T12:02:38Z</dcterms:created>
  <dcterms:modified xsi:type="dcterms:W3CDTF">2024-12-26T20:11:12Z</dcterms:modified>
</cp:coreProperties>
</file>